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IPS Inc\SCOR Supply Chain\"/>
    </mc:Choice>
  </mc:AlternateContent>
  <xr:revisionPtr revIDLastSave="0" documentId="8_{946C5164-39AE-4F24-B48F-A7C3567944C8}" xr6:coauthVersionLast="47" xr6:coauthVersionMax="47" xr10:uidLastSave="{00000000-0000-0000-0000-000000000000}"/>
  <bookViews>
    <workbookView xWindow="28680" yWindow="-120" windowWidth="29040" windowHeight="15720" tabRatio="500" activeTab="11" xr2:uid="{00000000-000D-0000-FFFF-FFFF00000000}"/>
  </bookViews>
  <sheets>
    <sheet name="HOW TO USE" sheetId="1" r:id="rId1"/>
    <sheet name="GLOSSARY" sheetId="2" r:id="rId2"/>
    <sheet name="MODEL GUIDELINES &amp; BACKGROUND" sheetId="3" r:id="rId3"/>
    <sheet name="INDUSTRY FIT &amp; VERTICALS" sheetId="4" r:id="rId4"/>
    <sheet name="START HERE" sheetId="5" r:id="rId5"/>
    <sheet name="MODEL MAP" sheetId="6" r:id="rId6"/>
    <sheet name="INPUTS" sheetId="7" r:id="rId7"/>
    <sheet name="KPIs" sheetId="8" r:id="rId8"/>
    <sheet name="SUPPLIER SCORECARD" sheetId="9" r:id="rId9"/>
    <sheet name="SCOR PROCESSES" sheetId="10" r:id="rId10"/>
    <sheet name="GOVERNANCE" sheetId="11" r:id="rId11"/>
    <sheet name="RISKS &amp; IMPROVEMENTS" sheetId="12" r:id="rId12"/>
    <sheet name="DASHBOARD" sheetId="13" r:id="rId13"/>
  </sheets>
  <definedNames>
    <definedName name="_xlnm.Print_Area" localSheetId="12">DASHBOARD!$A$1:$H$149</definedName>
    <definedName name="_xlnm.Print_Area" localSheetId="10">GOVERNANCE!$A$1:$G$19</definedName>
    <definedName name="_xlnm.Print_Area" localSheetId="0">'HOW TO USE'!$A$1:$D$20</definedName>
    <definedName name="_xlnm.Print_Area" localSheetId="3">'INDUSTRY FIT &amp; VERTICALS'!$A$1:$F$57</definedName>
    <definedName name="_xlnm.Print_Area" localSheetId="6">INPUTS!$A$1:$F$30</definedName>
    <definedName name="_xlnm.Print_Area" localSheetId="7">KPIs!$A$1:$K$23</definedName>
    <definedName name="_xlnm.Print_Area" localSheetId="2">'MODEL GUIDELINES &amp; BACKGROUND'!$A$1:$F$58</definedName>
    <definedName name="_xlnm.Print_Area" localSheetId="11">'RISKS &amp; IMPROVEMENTS'!$A$1:$G$27</definedName>
    <definedName name="_xlnm.Print_Area" localSheetId="9">'SCOR PROCESSES'!$A$1:$G$11</definedName>
    <definedName name="_xlnm.Print_Area" localSheetId="4">'START HERE'!$A$1:$D$17</definedName>
    <definedName name="_xlnm.Print_Area" localSheetId="8">'SUPPLIER SCORECARD'!$A$1:$G$30</definedName>
    <definedName name="_xlnm.Print_Titles" localSheetId="12">DASHBOARD!$1:$5</definedName>
    <definedName name="_xlnm.Print_Titles" localSheetId="10">GOVERNANCE!$1:$4</definedName>
    <definedName name="_xlnm.Print_Titles" localSheetId="0">'HOW TO USE'!$1:$5</definedName>
    <definedName name="_xlnm.Print_Titles" localSheetId="3">'INDUSTRY FIT &amp; VERTICALS'!$1:$4</definedName>
    <definedName name="_xlnm.Print_Titles" localSheetId="6">INPUTS!$1:$3</definedName>
    <definedName name="_xlnm.Print_Titles" localSheetId="7">KPIs!$1:$4</definedName>
    <definedName name="_xlnm.Print_Titles" localSheetId="2">'MODEL GUIDELINES &amp; BACKGROUND'!$1:$4</definedName>
    <definedName name="_xlnm.Print_Titles" localSheetId="11">'RISKS &amp; IMPROVEMENTS'!$1:$4</definedName>
    <definedName name="_xlnm.Print_Titles" localSheetId="9">'SCOR PROCESSES'!$1:$4</definedName>
    <definedName name="_xlnm.Print_Titles" localSheetId="4">'START HERE'!$1:$2</definedName>
    <definedName name="_xlnm.Print_Titles" localSheetId="8">'SUPPLIER SCORECARD'!$1:$4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46" i="13" l="1"/>
  <c r="B145" i="13"/>
  <c r="B144" i="13"/>
  <c r="B143" i="13"/>
  <c r="D64" i="13"/>
  <c r="B64" i="13"/>
  <c r="A64" i="13"/>
  <c r="D63" i="13"/>
  <c r="B63" i="13"/>
  <c r="A63" i="13"/>
  <c r="D62" i="13"/>
  <c r="B62" i="13"/>
  <c r="A62" i="13"/>
  <c r="K61" i="13"/>
  <c r="F61" i="13" s="1"/>
  <c r="D61" i="13"/>
  <c r="B61" i="13"/>
  <c r="A61" i="13"/>
  <c r="D60" i="13"/>
  <c r="B60" i="13"/>
  <c r="A60" i="13"/>
  <c r="D59" i="13"/>
  <c r="B59" i="13"/>
  <c r="A59" i="13"/>
  <c r="D58" i="13"/>
  <c r="B58" i="13"/>
  <c r="A58" i="13"/>
  <c r="K57" i="13"/>
  <c r="F57" i="13" s="1"/>
  <c r="D57" i="13"/>
  <c r="B57" i="13"/>
  <c r="A57" i="13"/>
  <c r="D56" i="13"/>
  <c r="B56" i="13"/>
  <c r="A56" i="13"/>
  <c r="D55" i="13"/>
  <c r="B55" i="13"/>
  <c r="A55" i="13"/>
  <c r="D54" i="13"/>
  <c r="B54" i="13"/>
  <c r="A54" i="13"/>
  <c r="K53" i="13"/>
  <c r="F53" i="13" s="1"/>
  <c r="D53" i="13"/>
  <c r="B53" i="13"/>
  <c r="A53" i="13"/>
  <c r="D52" i="13"/>
  <c r="B52" i="13"/>
  <c r="A52" i="13"/>
  <c r="D51" i="13"/>
  <c r="B51" i="13"/>
  <c r="A51" i="13"/>
  <c r="D50" i="13"/>
  <c r="B50" i="13"/>
  <c r="A50" i="13"/>
  <c r="D49" i="13"/>
  <c r="K49" i="13" s="1"/>
  <c r="F49" i="13" s="1"/>
  <c r="B49" i="13"/>
  <c r="A49" i="13"/>
  <c r="D48" i="13"/>
  <c r="B48" i="13"/>
  <c r="A48" i="13"/>
  <c r="D47" i="13"/>
  <c r="B47" i="13"/>
  <c r="A47" i="13"/>
  <c r="D46" i="13"/>
  <c r="B46" i="13"/>
  <c r="A46" i="13"/>
  <c r="D45" i="13"/>
  <c r="K45" i="13" s="1"/>
  <c r="F45" i="13" s="1"/>
  <c r="B45" i="13"/>
  <c r="A45" i="13"/>
  <c r="D44" i="13"/>
  <c r="B44" i="13"/>
  <c r="A44" i="13"/>
  <c r="D43" i="13"/>
  <c r="B43" i="13"/>
  <c r="A43" i="13"/>
  <c r="D42" i="13"/>
  <c r="B42" i="13"/>
  <c r="A42" i="13"/>
  <c r="D41" i="13"/>
  <c r="K41" i="13" s="1"/>
  <c r="F41" i="13" s="1"/>
  <c r="B41" i="13"/>
  <c r="A41" i="13"/>
  <c r="D40" i="13"/>
  <c r="B40" i="13"/>
  <c r="A40" i="13"/>
  <c r="D39" i="13"/>
  <c r="B39" i="13"/>
  <c r="A39" i="13"/>
  <c r="D38" i="13"/>
  <c r="B38" i="13"/>
  <c r="A38" i="13"/>
  <c r="K37" i="13"/>
  <c r="F37" i="13" s="1"/>
  <c r="D37" i="13"/>
  <c r="B37" i="13"/>
  <c r="A37" i="13"/>
  <c r="D36" i="13"/>
  <c r="B36" i="13"/>
  <c r="A36" i="13"/>
  <c r="D35" i="13"/>
  <c r="B35" i="13"/>
  <c r="A35" i="13"/>
  <c r="D34" i="13"/>
  <c r="B34" i="13"/>
  <c r="A34" i="13"/>
  <c r="D33" i="13"/>
  <c r="K33" i="13" s="1"/>
  <c r="F33" i="13" s="1"/>
  <c r="B33" i="13"/>
  <c r="A33" i="13"/>
  <c r="D32" i="13"/>
  <c r="B32" i="13"/>
  <c r="A32" i="13"/>
  <c r="D31" i="13"/>
  <c r="B31" i="13"/>
  <c r="A31" i="13"/>
  <c r="D30" i="13"/>
  <c r="B30" i="13"/>
  <c r="A30" i="13"/>
  <c r="K29" i="13"/>
  <c r="F29" i="13" s="1"/>
  <c r="D29" i="13"/>
  <c r="B29" i="13"/>
  <c r="A29" i="13"/>
  <c r="D28" i="13"/>
  <c r="B28" i="13"/>
  <c r="A28" i="13"/>
  <c r="D27" i="13"/>
  <c r="B27" i="13"/>
  <c r="A27" i="13"/>
  <c r="D26" i="13"/>
  <c r="B26" i="13"/>
  <c r="A26" i="13"/>
  <c r="D25" i="13"/>
  <c r="K25" i="13" s="1"/>
  <c r="F25" i="13" s="1"/>
  <c r="B25" i="13"/>
  <c r="A25" i="13"/>
  <c r="D24" i="13"/>
  <c r="B24" i="13"/>
  <c r="A24" i="13"/>
  <c r="D23" i="13"/>
  <c r="B23" i="13"/>
  <c r="A23" i="13"/>
  <c r="D22" i="13"/>
  <c r="B22" i="13"/>
  <c r="A22" i="13"/>
  <c r="D21" i="13"/>
  <c r="K21" i="13" s="1"/>
  <c r="F21" i="13" s="1"/>
  <c r="B21" i="13"/>
  <c r="A21" i="13"/>
  <c r="G8" i="13"/>
  <c r="E8" i="13"/>
  <c r="C8" i="13"/>
  <c r="A8" i="13"/>
  <c r="E21" i="9"/>
  <c r="C92" i="13" s="1"/>
  <c r="E92" i="13" s="1"/>
  <c r="D21" i="9"/>
  <c r="C91" i="13" s="1"/>
  <c r="E91" i="13" s="1"/>
  <c r="C21" i="9"/>
  <c r="C90" i="13" s="1"/>
  <c r="E90" i="13" s="1"/>
  <c r="B21" i="9"/>
  <c r="C89" i="13" s="1"/>
  <c r="E89" i="13" s="1"/>
  <c r="B22" i="9" l="1"/>
  <c r="C22" i="9"/>
  <c r="D22" i="9"/>
  <c r="E22" i="9"/>
</calcChain>
</file>

<file path=xl/sharedStrings.xml><?xml version="1.0" encoding="utf-8"?>
<sst xmlns="http://schemas.openxmlformats.org/spreadsheetml/2006/main" count="1882" uniqueCount="1221">
  <si>
    <t>CLIENT SWAP GUIDE — How to Replace the [Client] Test Case with a Real Client</t>
  </si>
  <si>
    <t>International Product Solutions, Inc.  ·  customproduct.com  ·  Eric McNiff — Managing Partner, International Product Solutions, Inc.</t>
  </si>
  <si>
    <t>This workbook is pre-filled with the [Sample Company] golf brand demo case. Follow these steps to replace it with any IPS client in under 30 minutes. Yellow cells = fields to clear and re-enter. Blue cells = auto-calculate. Do not edit blue cells.</t>
  </si>
  <si>
    <t>ESTIMATED TIME TO COMPLETE A NEW CLIENT MODEL:  INPUTS = 20–30 min  |  SCOR PROCESSES = 60–90 min  |  KPIs = 15 min  |  SUPPLIER SCORECARD = 30 min  |  TOTAL: 2–4 hours</t>
  </si>
  <si>
    <t>STEP</t>
  </si>
  <si>
    <t>WHAT TO DO</t>
  </si>
  <si>
    <t>ESTIMATED TIME</t>
  </si>
  <si>
    <t>CELLS TO CHANGE</t>
  </si>
  <si>
    <t>STEP 1
Start here</t>
  </si>
  <si>
    <t>INPUTS TAB — Clear every yellow cell (col B rows 6–25) and re-enter your client's information. Pay special attention to:
• Client / Organization Name (row 6)
• Primary Segment (row 8) — this is the most important field; it shapes everything else
• Business Objectives (row 10)
• Performance Emphasis / SCOR Attributes (row 12)
• Overall SC Maturity (row 15) — use the dropdown; start conservative
• Key Constraints (row 21) — be honest about the real pain points</t>
  </si>
  <si>
    <t>20–30 min</t>
  </si>
  <si>
    <t>INPUTS tab: col B, rows 6–25</t>
  </si>
  <si>
    <t>STEP 2</t>
  </si>
  <si>
    <t>KPIs TAB — Clear col D (Baseline) rows 6–23 and enter your client's current performance. Clear col E (Target) and enter realistic 12-month goals. Clear col H (Prior Period) or leave blank if not available.
IMPORTANT: The Dashboard updates automatically when you change col D and col E. Do not edit the Dashboard directly.</t>
  </si>
  <si>
    <t>15 min</t>
  </si>
  <si>
    <t>KPIs tab: col D and col E, rows 6–23</t>
  </si>
  <si>
    <t>STEP 3</t>
  </si>
  <si>
    <t>SCOR PROCESSES TAB — Clear col C (yellow cells, rows 5–11) and describe what your client's supply chain actually does in each of the 7 SCOR domains. Read cols B, D, E, F, G for guidance on each domain before writing.
Tip: If you do not have full information yet, write what you know and note gaps with '[TBD]'.</t>
  </si>
  <si>
    <t>60–90 min</t>
  </si>
  <si>
    <t>SCOR PROCESSES tab: col C, rows 5–11</t>
  </si>
  <si>
    <t>STEP 4</t>
  </si>
  <si>
    <t>GOVERNANCE TAB — Review the pre-filled reference table (rows 5–10). Fill in the gap analysis section (rows 13–17) with your client's actual governance status: which forums exist, which are missing, and what the priority actions are.</t>
  </si>
  <si>
    <t>20 min</t>
  </si>
  <si>
    <t>GOVERNANCE tab: cols B–G, rows 13–17</t>
  </si>
  <si>
    <t>STEP 5</t>
  </si>
  <si>
    <t>SUPPLIER SCORECARD TAB — Update the supplier header row (row 5) with your client's actual supplier names and roles. Score each supplier (1–5) in the yellow cells across all 14 dimensions. The weighted total row calculates automatically. The Dashboard Supplier Risk Summary pulls from this tab automatically.</t>
  </si>
  <si>
    <t>30 min</t>
  </si>
  <si>
    <t>SUPPLIER SCORECARD tab: rows 5 (supplier names) + all score cells</t>
  </si>
  <si>
    <t>STEP 6</t>
  </si>
  <si>
    <t>RISKS &amp; IMPROVEMENTS TAB — Clear the brand-specific risk and improvement rows (Part 1 rows 6–14, Part 2 rows 17–26) and replace with your client's actual risks and initiatives. The pre-filled content can serve as a useful starting template — modify rather than erase if helpful.</t>
  </si>
  <si>
    <t>RISKS tab: Part 1 rows 6–14, Part 2 rows 17–26</t>
  </si>
  <si>
    <t>STEP 7</t>
  </si>
  <si>
    <t>DASHBOARD TAB — Review but do not edit directly. The Dashboard reads from:
• KPIs tab col D (Baseline) → green BASELINE rows
• KPIs tab col E (Target) → blue TARGET rows
• KPIs tab col K (Stretch) → purple STRETCH rows
• Supplier Scorecard weighted total row → Supplier Risk Summary
Only the attribute scorecard and maturity view sections require manual review/update.</t>
  </si>
  <si>
    <t>10 min (review only)</t>
  </si>
  <si>
    <t>DASHBOARD: update Attribute Scorecard ratings and Maturity View manually</t>
  </si>
  <si>
    <t>STEP 8
Final check</t>
  </si>
  <si>
    <t>FINAL REVIEW CHECKLIST:
□  Client name appears in tab headers and Dashboard title
□  KPI baselines reflect actual current performance (not [Client] values)
□  KPI targets are realistic for a 12-month horizon
□  Supplier scorecard has real supplier names and scores
□  Dashboard attribute scorecard ratings updated to reflect new client maturity
□  Maturity View updated to reflect new client's current and target state
□  All brand-specific text replaced in SCOR PROCESSES and RISKS tabs
□  Your name entered as Analyst / Author in INPUTS tab row 22</t>
  </si>
  <si>
    <t>10 min</t>
  </si>
  <si>
    <t>All tabs — final review</t>
  </si>
  <si>
    <t>WHAT NOT TO CHANGE: Do not edit the MODEL GUIDELINES &amp; BACKGROUND tab, INDUSTRY FIT &amp; VERTICALS tab, or START HERE tab — these are reference content that works for any client. Do not edit formula cells (blue background) in the Dashboard.</t>
  </si>
  <si>
    <t>This operating model framework is the proprietary work product of International Product Solutions, Inc. (customproduct.com).   ·   SCOR DS is the property of the Association for Supply Chain Management (ASCM), licensed under CC BY-NC-ND 4.0.   ·   Eric McNiff — Managing Partner, International Product Solutions, Inc.</t>
  </si>
  <si>
    <t>GLOSSARY — Quick guide to terms and definitions used throughout this modeling program</t>
  </si>
  <si>
    <t xml:space="preserve">  SUPPLY CHAIN &amp; OPERATIONS TERMS</t>
  </si>
  <si>
    <t>3PL</t>
  </si>
  <si>
    <t>Third-Party Logistics. A company hired to handle warehousing, fulfillment, and/or transportation on your behalf. [Client] uses a U.S.-based 3PL.</t>
  </si>
  <si>
    <t>ASN</t>
  </si>
  <si>
    <t>Advance Ship Notice. An electronic document sent to a retailer before a shipment arrives, telling them exactly what is in each box. Retailers like Target and Walmart require ASNs — errors trigger chargebacks.</t>
  </si>
  <si>
    <t>BCP</t>
  </si>
  <si>
    <t>Business Continuity Plan. A documented plan describing how a supplier (or your own company) will maintain operations and recover quickly after a disruption such as a factory fire, natural disaster, or key personnel loss.</t>
  </si>
  <si>
    <t>BI</t>
  </si>
  <si>
    <t>Business Intelligence. Tools and processes for analyzing supply chain data and turning it into dashboards, reports, and insights. Examples: Power BI, Tableau, or built-in ERP reporting.</t>
  </si>
  <si>
    <t>CM</t>
  </si>
  <si>
    <t>Contract Manufacturer. A factory that manufactures your products under contract — you own the product design and brand; they own the production facility and labor. [Client]'s overseas factories are CMs.</t>
  </si>
  <si>
    <t>COA</t>
  </si>
  <si>
    <t>Certificate of Analysis. A document from a supplier certifying that a batch of material or product meets agreed quality and safety specifications. Required for food, supplement, and regulated product suppliers.</t>
  </si>
  <si>
    <t>DC</t>
  </si>
  <si>
    <t>Distribution Center. A warehouse facility where products are received, stored, and then shipped out to retailers or end customers. Can be owned, leased, or operated by a 3PL.</t>
  </si>
  <si>
    <t>DTC</t>
  </si>
  <si>
    <t>Direct-to-Consumer. Selling products directly to end customers (via your own website, Shopify store, or Amazon) rather than through a retailer. DTC typically has higher margins but also higher return rates.</t>
  </si>
  <si>
    <t>EDI</t>
  </si>
  <si>
    <t>Electronic Data Interchange. A standard electronic format for exchanging business documents (purchase orders, invoices, ASNs, shipping confirmations) between companies. Major retailers require EDI compliance.</t>
  </si>
  <si>
    <t>ERP</t>
  </si>
  <si>
    <t>Enterprise Resource Planning. The core business software system that manages orders, inventory, purchasing, and financials. Examples: SAP, NetSuite, Oracle, Microsoft Dynamics.</t>
  </si>
  <si>
    <t>ETA</t>
  </si>
  <si>
    <t>Estimated Time of Arrival. The expected date a shipment will arrive at a destination — a warehouse, DC, or retailer.</t>
  </si>
  <si>
    <t>FCL</t>
  </si>
  <si>
    <t>Full Container Load. An ocean freight shipment that fills an entire shipping container (typically 20ft or 40ft). More economical per unit than LCL (Less than Container Load) for large volumes.</t>
  </si>
  <si>
    <t>FOB</t>
  </si>
  <si>
    <t>Free On Board. A shipping term defining when ownership and risk of a shipment transfers from seller to buyer. FOB Origin = buyer owns it once it leaves the factory. FOB Destination = seller owns it until it arrives.</t>
  </si>
  <si>
    <t>GMP</t>
  </si>
  <si>
    <t>Good Manufacturing Practice. Regulatory standards (set by FDA and other agencies) governing how products — especially food, supplements, and drugs — must be manufactured to ensure safety and quality.</t>
  </si>
  <si>
    <t>IBP</t>
  </si>
  <si>
    <t>Integrated Business Planning. An advanced form of S&amp;OP that connects supply chain planning directly to financial planning and strategic goals. More mature than standard S&amp;OP.</t>
  </si>
  <si>
    <t>IPI</t>
  </si>
  <si>
    <t>Inventory Performance Index. An Amazon-specific score (0–1,000) that measures how efficiently a seller manages their FBA (Fulfilled by Amazon) inventory. Low IPI can result in storage limits or fees.</t>
  </si>
  <si>
    <t>LTL</t>
  </si>
  <si>
    <t>Less than Truckload. A freight shipment that does not fill an entire truck — your goods share space with other shippers' cargo. More flexible than FTL (Full Truckload) but slower and costs more per unit.</t>
  </si>
  <si>
    <t>OEM</t>
  </si>
  <si>
    <t>Original Equipment Manufacturer. A company that makes products incorporated into another company's finished goods — or, in the consumer goods context, a brand partner who sells product under their own label using your manufacturing.</t>
  </si>
  <si>
    <t>OTD</t>
  </si>
  <si>
    <t>On-Time Delivery. The percentage of shipments delivered by the committed or required date. A core reliability KPI. Measured differently by retailers (routing guide compliance) vs. DTC (order-to-ship time).</t>
  </si>
  <si>
    <t>PO</t>
  </si>
  <si>
    <t>Purchase Order. A formal document issued by a buyer to a supplier confirming an order — specifying product, quantity, price, and delivery date. The legal contract between buyer and supplier for a specific order.</t>
  </si>
  <si>
    <t>POF</t>
  </si>
  <si>
    <t>Perfect Order Fulfillment. The percentage of orders that are delivered complete, on time, undamaged, and with correct documentation. The gold standard supply chain reliability metric.</t>
  </si>
  <si>
    <t>QBR</t>
  </si>
  <si>
    <t>Quarterly Business Review. A structured meeting (typically quarterly) where leadership reviews supply chain performance against KPI targets, strategic initiative progress, and priorities for the next quarter.</t>
  </si>
  <si>
    <t>SBR</t>
  </si>
  <si>
    <t>Supplier Business Review. A structured meeting with a key supplier (typically quarterly) to review their scorecard performance, discuss risks, align on capacity, and agree on improvement actions.</t>
  </si>
  <si>
    <t>SC</t>
  </si>
  <si>
    <t>Supply Chain. The end-to-end system of organizations, people, processes, and technology involved in creating and delivering a product — from raw material sourcing through manufacturing, warehousing, and delivery to the end customer.</t>
  </si>
  <si>
    <t>SKU</t>
  </si>
  <si>
    <t>Stock Keeping Unit. A unique identifier for each distinct product variant you sell — each size, color, or configuration gets its own SKU. High SKU counts increase planning and inventory complexity.</t>
  </si>
  <si>
    <t>SLA</t>
  </si>
  <si>
    <t>Service Level Agreement. A formal commitment (contractual or operational) defining the minimum performance standard a supplier, 3PL, or business unit must meet — e.g., ship within 24 hours, deliver 95%+ on time.</t>
  </si>
  <si>
    <t>SS</t>
  </si>
  <si>
    <t>Safety Stock. Buffer inventory held above the expected demand forecast to protect against demand spikes, supplier delays, or forecast errors. Too much = working capital waste. Too little = stockouts.</t>
  </si>
  <si>
    <t>TMS</t>
  </si>
  <si>
    <t>Transportation Management System. Software that manages outbound freight — carrier selection, rate comparison, shipment tracking, and freight invoice auditing. Often integrated with ERP and WMS.</t>
  </si>
  <si>
    <t>WMS</t>
  </si>
  <si>
    <t>Warehouse Management System. Software that manages operations inside a warehouse — receiving, put-away, picking, packing, and shipping. Controls inventory location and movement at the bin or pallet level.</t>
  </si>
  <si>
    <t>XYZ</t>
  </si>
  <si>
    <t>XYZ Analysis. A method of classifying inventory by demand variability: X = highly predictable demand, Y = moderate variability, Z = highly unpredictable or irregular demand. Used alongside ABC to set safety stock and replenishment policy.</t>
  </si>
  <si>
    <t xml:space="preserve">  SCOR FRAMEWORK TERMS</t>
  </si>
  <si>
    <t>ABC</t>
  </si>
  <si>
    <t>ABC Analysis. A method of classifying inventory by sales volume or revenue contribution: A items = top 20% of SKUs driving ~70–80% of revenue. B items = mid-tier. C items = long-tail, low-volume. Used to prioritize inventory investment and safety stock decisions.</t>
  </si>
  <si>
    <t>Agility</t>
  </si>
  <si>
    <t>SCOR Performance Attribute. Measures how quickly and cost-effectively a supply chain can adapt to unexpected changes in demand, supply, or market conditions. Key for brands with seasonal demand or unpredictable growth.</t>
  </si>
  <si>
    <t>APICS</t>
  </si>
  <si>
    <t>Association for Operations Management (formerly APICS). The professional organization that created and maintains the SCOR framework, now operated under ASCM.</t>
  </si>
  <si>
    <t>ASCM</t>
  </si>
  <si>
    <t>Association for Supply Chain Management. The global professional body that owns and maintains the SCOR Digital Standard. SCOR DS is licensed under CC BY-NC-ND 4.0.</t>
  </si>
  <si>
    <t>Asset Efficiency</t>
  </si>
  <si>
    <t>SCOR Performance Attribute. Measures how effectively a supply chain uses its assets — primarily inventory and fixed assets. Key metrics: Inventory Days on Hand, Inventory Turnover, Cash-to-Cash Cycle Time.</t>
  </si>
  <si>
    <t>Cost</t>
  </si>
  <si>
    <t>SCOR Performance Attribute. Measures the total cost efficiency of supply chain operations — procurement, manufacturing, warehousing, transportation, and returns — as a percentage of revenue.</t>
  </si>
  <si>
    <t>DOH</t>
  </si>
  <si>
    <t>Days on Hand. Also called Inventory Days on Hand. The number of days of inventory currently held, calculated as: (Inventory Value / COGS) x 365. Lower = more efficient use of working capital. Too low = stockout risk.</t>
  </si>
  <si>
    <t>Environmental</t>
  </si>
  <si>
    <t>SCOR Performance Attribute. Measures the environmental footprint of supply chain operations — carbon emissions per unit shipped, plastic content, packaging waste, and other sustainability metrics.</t>
  </si>
  <si>
    <t>Fulfill</t>
  </si>
  <si>
    <t>SCOR Process Domain. Covers all activities to deliver finished products to customers — warehousing, pick and pack, transportation, last-mile delivery, and retail routing guide compliance.</t>
  </si>
  <si>
    <t>MAPE</t>
  </si>
  <si>
    <t>Mean Absolute Percentage Error. The standard measure of forecast accuracy. Calculated as the average of the absolute difference between forecast and actual demand, expressed as a percentage. Lower is better. Industry benchmark for consumer goods: 20–30% MAPE.</t>
  </si>
  <si>
    <t>Orchestrate</t>
  </si>
  <si>
    <t>SCOR Process Domain. The governance layer — setting supply chain strategy, defining operating rules, managing risk, and aligning the supply chain with business goals. Everything sits on top of Orchestrate.</t>
  </si>
  <si>
    <t>Order</t>
  </si>
  <si>
    <t>SCOR Process Domain. Manages the customer order lifecycle from receipt through confirmation, scheduling, changes, and retail compliance (ASN, labeling, routing guides).</t>
  </si>
  <si>
    <t>Plan</t>
  </si>
  <si>
    <t>SCOR Process Domain. Covers demand forecasting, supply planning, inventory planning, and capacity planning. The Plan domain is the foundation of supply chain reliability — poor planning drives most supply chain problems.</t>
  </si>
  <si>
    <t>Reliability</t>
  </si>
  <si>
    <t>SCOR Performance Attribute. Measures whether the supply chain delivers what was promised — the right product, in the right quantity, to the right place, at the right time, in the right condition. The most important attribute for retail brands.</t>
  </si>
  <si>
    <t>Responsiveness</t>
  </si>
  <si>
    <t>SCOR Performance Attribute. Measures how quickly the supply chain can fulfill customer orders — from order placement to delivery. Critical for DTC channels and fast-replenishment retail programs.</t>
  </si>
  <si>
    <t>Return</t>
  </si>
  <si>
    <t>SCOR Process Domain. Covers all reverse logistics — customer returns, retailer returns, warranty claims, damaged goods processing, product recalls, and end-of-life disposal.</t>
  </si>
  <si>
    <t>S&amp;OP</t>
  </si>
  <si>
    <t>Sales &amp; Operations Planning. A monthly business process that aligns the sales forecast with supply capacity and financial plans — bringing together Sales, Operations, Finance, and leadership to agree on one plan. S&amp;OP maturity is one of the strongest predictors of supply chain performance.</t>
  </si>
  <si>
    <t>SCOR</t>
  </si>
  <si>
    <t>Supply Chain Operations Reference. The global standard for designing, measuring, and improving supply chains — maintained by APICS/ASCM. Organizes every supply chain into seven process domains: Orchestrate, Plan, Order, Source, Transform, Fulfill, and Return.</t>
  </si>
  <si>
    <t>Segment</t>
  </si>
  <si>
    <t>A specific, defined slice of the business being modeled — typically a product family, customer group, sales channel, geographic region, or business model (e.g., B2B vs. B2C). Segment is the most important design lever in SCOR because different segments have fundamentally different service expectations, sourcing footprints, inventory policies, and KPI priorities.</t>
  </si>
  <si>
    <t>Social</t>
  </si>
  <si>
    <t>SCOR Performance Attribute. Measures how the supply chain treats people — labor rights compliance, ethical sourcing, worker safety, and supplier audit rates. Increasingly required by major retailers and investors.</t>
  </si>
  <si>
    <t>Source</t>
  </si>
  <si>
    <t>SCOR Process Domain. Covers procurement, supplier qualification, purchase order management, inbound logistics, and supplier performance management.</t>
  </si>
  <si>
    <t>Transform</t>
  </si>
  <si>
    <t>SCOR Process Domain. Covers all manufacturing, assembly, kitting, and conversion activities — including contract manufacturing, co-packing, and retail packaging configuration at a 3PL.</t>
  </si>
  <si>
    <t xml:space="preserve">  BUSINESS &amp; FINANCIAL TERMS</t>
  </si>
  <si>
    <t>Cadence</t>
  </si>
  <si>
    <t>The regular rhythm or frequency of a business process — e.g., weekly demand reviews, monthly S&amp;OP, quarterly supplier business reviews. Cadence creates predictability and ensures decisions are made consistently rather than reactively.</t>
  </si>
  <si>
    <t>C2C / Cash-to-Cash</t>
  </si>
  <si>
    <t>Cash-to-Cash Cycle Time. The number of days between when a company pays its suppliers for materials and when it collects payment from its customers. Shorter = less working capital tied up. Calculated as: Days Inventory Outstanding + Days Sales Outstanding - Days Payable Outstanding.</t>
  </si>
  <si>
    <t>Chargeback</t>
  </si>
  <si>
    <t>A financial penalty assessed by a retailer against a supplier for non-compliance with their operational requirements — such as incorrect labeling, late ASN, wrong carton dimensions, or routing guide violations. Chargebacks reduce net revenue directly.</t>
  </si>
  <si>
    <t>COGS</t>
  </si>
  <si>
    <t>Cost of Goods Sold. The direct costs of producing the products you sell — raw materials, manufacturing labor, and packaging. COGS does not include selling, marketing, or administrative expenses. Used to calculate gross margin and inventory turnover.</t>
  </si>
  <si>
    <t>Concentration Risk</t>
  </si>
  <si>
    <t>The risk of being overly dependent on a single supplier, customer, geography, or channel. High concentration = high vulnerability to disruption. Example: sourcing 65% of plastic components from a single factory in China.</t>
  </si>
  <si>
    <t>Constraint</t>
  </si>
  <si>
    <t>A limitation that restricts the supply chain's ability to perform — such as a factory capacity ceiling, a warehouse size limit, a long supplier lead time, or a regulatory requirement. Identifying and managing constraints is the starting point for supply chain improvement.</t>
  </si>
  <si>
    <t>Disposition</t>
  </si>
  <si>
    <t>The decision made about what to do with returned, damaged, or excess goods — options typically include: restock (if sellable), refurbish, liquidate (sell at discount), donate, or scrap/destroy.</t>
  </si>
  <si>
    <t>GAAP</t>
  </si>
  <si>
    <t>Generally Accepted Accounting Principles. The standard set of rules for financial reporting in the United States. Referenced in this workbook as an analogy: SCOR is to supply chain what GAAP is to accounting — a common framework that makes performance comparable across companies.</t>
  </si>
  <si>
    <t>Governance</t>
  </si>
  <si>
    <t>The system of decision-making forums, accountability structures, and operating rhythms that keep a supply chain running in alignment with business goals. In SCOR, governance sits in the Orchestrate domain. Strong governance is the #1 differentiator between a Level 2 and Level 4 supply chain.</t>
  </si>
  <si>
    <t>KPI</t>
  </si>
  <si>
    <t>Key Performance Indicator. A measurable metric used to evaluate performance against a goal. A good KPI is specific, measurable, linked to a business objective, and tracked consistently over time. This workbook uses KPIs linked to SCOR performance attributes.</t>
  </si>
  <si>
    <t>Lead Time</t>
  </si>
  <si>
    <t>The total elapsed time from when an order is placed (to a supplier, or by a customer) to when the goods are received. Supply chain lead time has multiple components: supplier production time, transit time, customs clearance, and inbound processing.</t>
  </si>
  <si>
    <t>Markdown</t>
  </si>
  <si>
    <t>A reduction in the selling price of a product — typically used to clear excess or end-of-season inventory. Markdowns reduce margin directly and are a sign of poor forecast accuracy or over-production.</t>
  </si>
  <si>
    <t>Maturity</t>
  </si>
  <si>
    <t>In this workbook, supply chain maturity refers to a 1–5 scale assessing how developed, documented, and data-driven a company's supply chain processes are. Level 1 = Ad Hoc (reactive). Level 2 = Defined (documented). Level 3 = Managed (metrics tracked). Level 4 = Integrated (cross-functional). Level 5 = Optimized (continuous improvement).</t>
  </si>
  <si>
    <t>PE</t>
  </si>
  <si>
    <t>Private Equity. Investment firms that acquire or invest in companies with the goal of improving performance and generating returns. PE-backed consumer brands often use frameworks like SCOR during due diligence and 100-day improvement plans.</t>
  </si>
  <si>
    <t>Routing Guide</t>
  </si>
  <si>
    <t>A retailer's document specifying exactly how suppliers must ship goods to their distribution centers — including carrier requirements, packaging specifications, label formats, and delivery windows. Violations trigger chargebacks.</t>
  </si>
  <si>
    <t>Scope</t>
  </si>
  <si>
    <t>The defined boundaries of what is being modeled — which business unit, product lines, geographies, channels, and time horizon are included. Clearly defining scope prevents the model from becoming too broad to be useful.</t>
  </si>
  <si>
    <t>Working Capital</t>
  </si>
  <si>
    <t>The money tied up in running day-to-day operations — primarily inventory, accounts receivable (money owed to you), and accounts payable (money you owe suppliers). Reducing inventory days on hand frees up working capital that can be reinvested in growth.</t>
  </si>
  <si>
    <t>WRAP</t>
  </si>
  <si>
    <t>Worldwide Responsible Accredited Production. An independent certification program that audits factories for compliance with labor, ethical, and safety standards. One of the most common certifications required by U.S. retailers for overseas suppliers.</t>
  </si>
  <si>
    <t>SCOR Operating Model Builder — Guidelines &amp; Background</t>
  </si>
  <si>
    <t>A CEO and leadership team guide to SCOR, this workbook, and how to use both in practice</t>
  </si>
  <si>
    <t>APICS/ASCM SCOR Digital Standard  ·  Built for consumer product brand executives</t>
  </si>
  <si>
    <t xml:space="preserve">  SECTION 1 — THE PROBLEM THIS SOLVES</t>
  </si>
  <si>
    <t>Every consumer product company has a supply chain. Most leadership teams know when it is broken — stockouts, late shipments, retailer chargebacks, working capital tied up in inventory. What is harder is knowing why it is broken, where to fix it first, and how to talk about it in a way that drives action rather than blame.</t>
  </si>
  <si>
    <t>Without a common framework, supply chain conversations stay reactive and siloed. Operations blames the forecast. Planning blames suppliers. Finance sees the working capital number but cannot connect it to a specific decision. Leadership ends up firefighting the same problems every quarter with no structural improvement.</t>
  </si>
  <si>
    <t>SCOR gives your organization a shared language, a shared structure, and shared benchmarks for supply chain performance. This workbook makes SCOR practical for a consumer product brand. It is not a consulting report. It is a working operating model your team updates, monitors, and acts from.</t>
  </si>
  <si>
    <t xml:space="preserve">  SECTION 2 — WHAT IS SCOR?</t>
  </si>
  <si>
    <t>SCOR stands for Supply Chain Operations Reference — the global standard for designing, measuring, and improving supply chains, maintained by APICS/ASCM. Think of it like GAAP for accounting: a shared language, shared structure, and shared benchmarks used by companies worldwide.</t>
  </si>
  <si>
    <t>SCOR DOMAIN</t>
  </si>
  <si>
    <t>PLAIN ENGLISH</t>
  </si>
  <si>
    <t>WHY IT MATTERS</t>
  </si>
  <si>
    <t>COMMON FAILURE MODE</t>
  </si>
  <si>
    <t>KEY KPIs</t>
  </si>
  <si>
    <t>ORCHESTRATE</t>
  </si>
  <si>
    <t>Sets SC strategy, governance, and risk management.</t>
  </si>
  <si>
    <t>Without governance the other six domains drift — strategy never connects to execution.</t>
  </si>
  <si>
    <t>Reactive management — chargebacks and stockouts are the early warning system.</t>
  </si>
  <si>
    <t>Chargeback rate · Risk response time · Strategy-execution alignment</t>
  </si>
  <si>
    <t>PLAN</t>
  </si>
  <si>
    <t>Demand forecasting, supply planning, inventory planning.</t>
  </si>
  <si>
    <t>Poor planning is the root cause of most SC pain: simultaneous stockouts and excess inventory.</t>
  </si>
  <si>
    <t>Sales-driven forecast, no statistical baseline, no seasonal pre-build triggers.</t>
  </si>
  <si>
    <t>Forecast accuracy MAPE · Inventory DOH · In-stock rate</t>
  </si>
  <si>
    <t>ORDER</t>
  </si>
  <si>
    <t>Customer order lifecycle from receipt through compliance and shipment.</t>
  </si>
  <si>
    <t>For retail brands, order accuracy and ASN/label compliance directly drive chargebacks.</t>
  </si>
  <si>
    <t>Manual entry errors, ASN failures, no change cut-off, chargeback root cause unknown.</t>
  </si>
  <si>
    <t>Order fill rate · OTD % · Chargeback rate · Order accuracy</t>
  </si>
  <si>
    <t>SOURCE</t>
  </si>
  <si>
    <t>Procurement, supplier management, inbound logistics.</t>
  </si>
  <si>
    <t>Consumer brands are exposed to single-source risk, long lead times, tariff exposure, labor risk.</t>
  </si>
  <si>
    <t>No supplier scorecards — performance issues only surface via late shipments.</t>
  </si>
  <si>
    <t>Supplier OTD % · Quality rate · Inbound lead time · Compliance audit rate</t>
  </si>
  <si>
    <t>TRANSFORM</t>
  </si>
  <si>
    <t>Manufacturing, assembly, kitting, retail packaging configuration.</t>
  </si>
  <si>
    <t>For CM-based brands: CM quality, kitting accuracy, and retail-specific configuration.</t>
  </si>
  <si>
    <t>No CM quality audit, kitting specs undocumented, rework rate not tracked.</t>
  </si>
  <si>
    <t>First-pass yield % · CM OTD · Kitting error rate · Rework cost</t>
  </si>
  <si>
    <t>FULFILL</t>
  </si>
  <si>
    <t>Warehousing, transportation, last-mile delivery to retail DCs and DTC customers.</t>
  </si>
  <si>
    <t>Fulfillment performance is what retailers and consumers see. Errors drive chargebacks.</t>
  </si>
  <si>
    <t>3PL performance not measured. No outbound visibility. Freight not benchmarked.</t>
  </si>
  <si>
    <t>Perfect order fulfillment % · OTD % · Order-to-ship time · Freight cost/unit</t>
  </si>
  <si>
    <t>RETURN</t>
  </si>
  <si>
    <t>Customer returns, retailer returns, damaged goods, reverse logistics.</t>
  </si>
  <si>
    <t>Returns are the most under-managed part of most consumer brand supply chains.</t>
  </si>
  <si>
    <t>No return reason tracking. Disposition informal. Cost of returns not measured.</t>
  </si>
  <si>
    <t>DTC return rate % · Return processing time · Cost of returns % revenue</t>
  </si>
  <si>
    <t xml:space="preserve">  SECTION 3 — WHY USE THIS AS A COMPANY?</t>
  </si>
  <si>
    <t>1.  You cannot manage what you cannot see.</t>
  </si>
  <si>
    <t>Most consumer product brands run their supply chain reactively — they know things are going wrong but do not have a clear picture of where the breakdowns are or which ones cost the most. SCOR gives you that picture, benchmarked and actionable. For [Sample Company], the model shows immediately that a 2.8% chargeback rate likely costs $300K+ in net revenue, and that it is an Order/Fulfill problem — not a manufacturing problem. Without that clarity, you fix the wrong thing.</t>
  </si>
  <si>
    <t>2.  It aligns your team around the same priorities.</t>
  </si>
  <si>
    <t>Supply chain problems are cross-functional. A stockout is a forecasting problem, a sourcing problem, and sometimes a sales problem all at once. When your VP of Operations, planning lead, and procurement lead all work from the same SCOR model, they work from the same diagnosis. That alignment is worth more than any single process improvement.</t>
  </si>
  <si>
    <t>3.  It gives you benchmarks — not just a snapshot.</t>
  </si>
  <si>
    <t>SCOR includes industry benchmarks for every major KPI. When your model shows inventory days on hand at 74 days against an industry average of 55–65, that is not an internal opinion — it is a defensible gap for a board conversation or investor meeting. It also tells you what good looks like and gives you a realistic target to work toward.</t>
  </si>
  <si>
    <t>4.  It creates a repeatable operating rhythm.</t>
  </si>
  <si>
    <t>The workbook updates monthly (KPI values), quarterly (supplier scorecard, risks), and annually (full refresh). Over time it becomes your supply chain operating system — not a one-time project but an ongoing management tool that tracks whether your investments are working.</t>
  </si>
  <si>
    <t xml:space="preserve">  SECTION 4 — HOW THE WORKBOOK WORKS (TAB BY TAB)</t>
  </si>
  <si>
    <t>TAB</t>
  </si>
  <si>
    <t>WHAT IT DOES</t>
  </si>
  <si>
    <t>WHEN TO UPDATE</t>
  </si>
  <si>
    <t>DASHBOARD</t>
  </si>
  <si>
    <t>Start here every time. Shows SCOR attribute ratings vs. benchmark, KPI scenario toggle (baseline vs target — reads live from KPIs tab), top 5 priority actions, and maturity view. Only the KPIs tab drives automatic updates here.</t>
  </si>
  <si>
    <t>Monthly — auto-updates when KPIs tab changes</t>
  </si>
  <si>
    <t>INPUTS</t>
  </si>
  <si>
    <t>Define scope, segment, strategy, maturity, and technology. Yellow cells = type here. The segment field is the most important — it shapes service levels, sourcing footprint, inventory logic, and risk posture.</t>
  </si>
  <si>
    <t>At launch; revise when scope changes</t>
  </si>
  <si>
    <t>SCOR PROCESSES</t>
  </si>
  <si>
    <t>One row per domain. Yellow cell = what your SC actually does today. Right columns show attributes, decisions, KPI hooks, and improvement suggestions. Narrative — does not auto-link to Dashboard.</t>
  </si>
  <si>
    <t>At launch; update when processes change</t>
  </si>
  <si>
    <t>GOVERNANCE</t>
  </si>
  <si>
    <t>Planning forums and accountability structures. Reference table of six standard forums plus a gap analysis. Narrative tab.</t>
  </si>
  <si>
    <t>Quarterly</t>
  </si>
  <si>
    <t>KPIs</t>
  </si>
  <si>
    <t>Every KPI linked to a SCOR attribute. Enter baseline (col D) and target (col E) in yellow cells. Dashboard reads cols D, E, A, B automatically via formulas. This is the only tab that drives Dashboard auto-updates.</t>
  </si>
  <si>
    <t>Monthly — update baseline values</t>
  </si>
  <si>
    <t>RISKS &amp; IMPROVEMENTS</t>
  </si>
  <si>
    <t>Risk register + improvement initiatives ranked by impact and effort. QBR agenda source. Narrative tab.</t>
  </si>
  <si>
    <t>Quarterly before business review</t>
  </si>
  <si>
    <t>SUPPLIER SCORECARD</t>
  </si>
  <si>
    <t>All suppliers scored side by side (1–5 scale). Green = on track, yellow = monitor, red = action required. SBR agenda source. Narrative tab.</t>
  </si>
  <si>
    <t>Quarterly before SBR</t>
  </si>
  <si>
    <t>INDUSTRY FIT &amp; VERTICALS</t>
  </si>
  <si>
    <t>How SCOR maps to sporting goods, home goods, lifestyle, outdoor, and adjacent verticals. Benchmark KPI ranges. Reference tab — does not feed Dashboard.</t>
  </si>
  <si>
    <t>Reference — update annually</t>
  </si>
  <si>
    <t xml:space="preserve">  SECTION 5 — OPERATING RHYTHM</t>
  </si>
  <si>
    <t>CADENCE</t>
  </si>
  <si>
    <t>WHAT HAPPENS</t>
  </si>
  <si>
    <t>WHO IS INVOLVED</t>
  </si>
  <si>
    <t>AT LAUNCH
(2–4 hrs)</t>
  </si>
  <si>
    <t>Operations lead fills INPUTS and SCOR PROCESSES. Procurement fills SUPPLIER SCORECARD. Planning fills KPI baselines. Leadership reviews DASHBOARD together. This is your baseline operating model.</t>
  </si>
  <si>
    <t>VP Ops + Planning Lead + Procurement Lead; CEO reviews DASHBOARD</t>
  </si>
  <si>
    <t>MONTHLY
(15 min)</t>
  </si>
  <si>
    <t>Planning lead updates KPI baseline values (col D) in the KPIs tab. Dashboard updates automatically. No slides needed.</t>
  </si>
  <si>
    <t>Planning Lead updates; CEO reviews DASHBOARD</t>
  </si>
  <si>
    <t>QUARTERLY
(1–2 hrs)</t>
  </si>
  <si>
    <t>VP Ops updates SUPPLIER SCORECARD and RISKS &amp; IMPROVEMENTS before QBR. QBR agenda is built from what the Dashboard shows — red KPIs, supplier actions, initiative status.</t>
  </si>
  <si>
    <t>VP Ops leads; CEO + CFO attend; Procurement Lead updates scorecard</t>
  </si>
  <si>
    <t>ANNUALLY
(half day)</t>
  </si>
  <si>
    <t>Full refresh — targets updated, new risks added, maturity re-assessed, new fiscal year scope confirmed. Becomes the SC strategy document for the year.</t>
  </si>
  <si>
    <t>VP Ops leads; CEO + CFO + Board review</t>
  </si>
  <si>
    <t xml:space="preserve">  SECTION 6 — WHAT DOES SUCCESS LOOK LIKE?</t>
  </si>
  <si>
    <t>For a brand at the [Sample Company] stage — growing distribution, managing retail + DTC complexity, sourcing from Asia — SCOR typically surfaces 3–5 high-impact improvements in the first operating cycle. None require new systems or large capital.</t>
  </si>
  <si>
    <t>IMPROVEMENT</t>
  </si>
  <si>
    <t>WHAT IT MEANS IN PRACTICE</t>
  </si>
  <si>
    <t>TIME TO IMPACT</t>
  </si>
  <si>
    <t>Fix retail chargebacks</t>
  </si>
  <si>
    <t>Direct net revenue recovery. Every 1pp reduction at a $10M brand recovers ~$100K. Most growth brands run at 2–4% vs. industry norm below 1%.</t>
  </si>
  <si>
    <t>ORDER / FULFILL</t>
  </si>
  <si>
    <t>Quick Win: 1–3 mo</t>
  </si>
  <si>
    <t>Improve forecast accuracy</t>
  </si>
  <si>
    <t>Unlocks working capital. A 10pp MAPE improvement enables 15–20% DOH reduction. At $10M with 70-day inventory = $500K–$1M cash released.</t>
  </si>
  <si>
    <t>Medium: 3–6 mo</t>
  </si>
  <si>
    <t>Formalize supplier scorecards</t>
  </si>
  <si>
    <t>Reduces supply disruptions before they happen. Asia-sourced brands are exposed to risks that only surface when something goes wrong without scorecards.</t>
  </si>
  <si>
    <t>Compress order-to-ship</t>
  </si>
  <si>
    <t>Enables DTC growth. Reducing from 3 days to 1 day is almost always a 3PL contract and process fix — not a capital investment.</t>
  </si>
  <si>
    <t>Create seasonal readiness process</t>
  </si>
  <si>
    <t>Prevents the annual peak-season crisis. Most brands repeat the same operational failures every holiday because there is no formal pre-season checkpoint.</t>
  </si>
  <si>
    <t>PLAN / ORCHESTRATE</t>
  </si>
  <si>
    <t>IMPORTANT NOTE: SCOR is a diagnostic and planning tool — not a magic fix. The model is only as good as the inputs. Start conservative — assume Level 2 on most dimensions. Let improvement initiatives prove you right or wrong over six to twelve months.</t>
  </si>
  <si>
    <t>INDUSTRY FIT &amp; VERTICAL EXAMPLES — Consumer Product Brands</t>
  </si>
  <si>
    <t>How SCOR applies to sporting goods, home goods, lifestyle, outdoor, and adjacent consumer categories</t>
  </si>
  <si>
    <t>Use this tab to understand how SCOR maps to your specific vertical and what KPI benchmarks to target</t>
  </si>
  <si>
    <t xml:space="preserve">  WHO THIS IS BUILT FOR — IDEAL CLIENT PROFILE</t>
  </si>
  <si>
    <t>Designed for mid-market consumer product brands — $5M to $300M in revenue, past the startup stage, without large enterprise SC infrastructure. These brands source from overseas manufacturers, sell through retail and DTC, and are experiencing growing complexity their current processes were not built to handle.</t>
  </si>
  <si>
    <t>CHARACTERISTIC</t>
  </si>
  <si>
    <t>DESCRIPTION</t>
  </si>
  <si>
    <t>FIT SIGNAL</t>
  </si>
  <si>
    <t>Revenue Range</t>
  </si>
  <si>
    <t>$5M – $300M. Large enough for real SC complexity, not so large that enterprise systems are already in place.</t>
  </si>
  <si>
    <t>Revenue and complexity warrant a structured approach</t>
  </si>
  <si>
    <t>Channels</t>
  </si>
  <si>
    <t>Selling through retail (mass, specialty, home improvement, sporting goods, club) and/or DTC. Multi-channel complexity is where SCOR pays off most.</t>
  </si>
  <si>
    <t>Retail compliance + DTC speed = dual SC challenge</t>
  </si>
  <si>
    <t>Sourcing Model</t>
  </si>
  <si>
    <t>Sourcing from contract manufacturers in Asia or nearshore with 8–16 week inbound lead times. Long lead times make planning accuracy critical.</t>
  </si>
  <si>
    <t>Long lead times = planning accuracy is make-or-break</t>
  </si>
  <si>
    <t>Growth Stage</t>
  </si>
  <si>
    <t>Scaling distribution — adding store doors, expanding channels, or entering new markets — and finding SC processes are not keeping pace.</t>
  </si>
  <si>
    <t>Process infrastructure is lagging revenue growth</t>
  </si>
  <si>
    <t>Pain Points</t>
  </si>
  <si>
    <t>Retailer chargebacks, seasonal stockouts, excess inventory, high freight costs, supplier reliability issues, DTC return rates above category average.</t>
  </si>
  <si>
    <t>Each maps directly to a SCOR domain and a KPI</t>
  </si>
  <si>
    <t>Ownership</t>
  </si>
  <si>
    <t>PE-backed brands, founder-led growth companies, and brand roll-ups. PE firms value structured performance frameworks and benchmark data.</t>
  </si>
  <si>
    <t>SCOR provides the framework PE diligence and 100-day plans need</t>
  </si>
  <si>
    <t xml:space="preserve">  VERTICAL EXAMPLES — How SCOR Maps to Each Consumer Category</t>
  </si>
  <si>
    <t>VERTICAL</t>
  </si>
  <si>
    <t>TYPICAL SC PROFILE</t>
  </si>
  <si>
    <t>MOST CRITICAL SCOR DOMAINS</t>
  </si>
  <si>
    <t>COMMON PAIN POINTS</t>
  </si>
  <si>
    <t>HOW SCOR HELPS</t>
  </si>
  <si>
    <t>SPORTING GOODS
(Golf, Tennis, Team Sports, Fitness)</t>
  </si>
  <si>
    <t>Seasonal demand. Asia sourcing for hard goods/apparel. OEM and aftermarket channels. High SKU complexity. Retail + pro shop + DTC.</t>
  </si>
  <si>
    <t>PLAN (seasonal) · SOURCE (long Asia lead times) · FULFILL (retail routing) · RETURN (warranty)</t>
  </si>
  <si>
    <t>Seasonal stockouts at retail peak. Excess at season end. OEM vs. retail replenishment conflicts. High chargeback rates.</t>
  </si>
  <si>
    <t>Forecast MAPE · In-stock rate · OEM OTD · Supplier OTD · Inventory DOH by season</t>
  </si>
  <si>
    <t>Structures seasonal pre-build. Formalizes OEM vs. retail service differentiation. Supplier scorecards.</t>
  </si>
  <si>
    <t>HOME GOODS &amp; ORGANIZATION
(Storage, Décor, Kitchen, Cleaning, Furniture)</t>
  </si>
  <si>
    <t>Year-round with holiday spikes. China-sourced plastics, metals, textiles. Retail-dominant. High SKU count. Account-specific packaging. DTC growing.</t>
  </si>
  <si>
    <t>ORDER (retail compliance — ASN, labeling) · PLAN (holiday positioning) · SOURCE (China tariff + lead time) · RETURN (high DTC return rates)</t>
  </si>
  <si>
    <t>Chargebacks from labeling/ASN errors. China tariff exposure. High DTC return rates. Packaging proliferation across accounts.</t>
  </si>
  <si>
    <t>Chargeback rate · Perfect order fulfillment · DTC return rate · Inventory DOH · Inbound freight/unit</t>
  </si>
  <si>
    <t>Per-account retail compliance playbook. Tariff risk in RISKS tab. Return reason tracking. Supplier scorecard for China CMs.</t>
  </si>
  <si>
    <t>LIFESTYLE BRANDS
(Apparel, Accessories, Beauty, Personal Care, Bags)</t>
  </si>
  <si>
    <t>Fashion-cycle demand. Branded manufacturing + open-line sourcing. Heavy DTC and wholesale. Brand equity tied to quality.</t>
  </si>
  <si>
    <t>PLAN (collection forecasting) · SOURCE (quality across CMs) · FULFILL (DTC speed) · RETURN (high apparel return rates)</t>
  </si>
  <si>
    <t>Markdown exposure from over-production. Inconsistent CM quality. DTC return rates 15–30%. Brand damage from quality failures.</t>
  </si>
  <si>
    <t>Forecast MAPE · Markdown % revenue · CM quality rate · DTC return rate · Wholesale OTD</t>
  </si>
  <si>
    <t>Demand planning by collection. CM quality audit framework. DTC fulfillment SLA. Return segmentation by SKU.</t>
  </si>
  <si>
    <t>OUTDOOR PRODUCTS
(Camping, Hiking, Hunting, Water Sports, Cycling)</t>
  </si>
  <si>
    <t>Highly seasonal. Technical products with safety specs. Specialty retail + big box + DTC. Warranty programs significant.</t>
  </si>
  <si>
    <t>SOURCE (technical CM compliance) · PLAN (season-end inventory) · RETURN (warranty + repair) · ORCHESTRATE (product safety risk)</t>
  </si>
  <si>
    <t>End-of-season excess. CM spec compliance failures on technical products. Warranty backlog. Tariff exposure on hard goods.</t>
  </si>
  <si>
    <t>CM quality rate · Season-end inventory % · Warranty claim rate · Inbound lead time · Perfect order fulfillment</t>
  </si>
  <si>
    <t>CM audit with technical spec checkpoints. Season-end disposition rules. Warranty process design. Tariff risk register.</t>
  </si>
  <si>
    <t>BABY &amp; KIDS
(Toys, Safety Products, Nursery, Clothing)</t>
  </si>
  <si>
    <t>Regulated (CPSC, ASTM, EN71). Safety-critical. Holiday-heavy. High retailer compliance requirements. Amazon/DTC growing.</t>
  </si>
  <si>
    <t>SOURCE (regulatory compliance at CM) · ORCHESTRATE (product safety governance) · FULFILL (Amazon FBA + retail routing) · RETURN (recall readiness)</t>
  </si>
  <si>
    <t>Regulatory recall risk from unaudited CMs. Amazon compliance failures. Holiday demand spikes with long China lead times.</t>
  </si>
  <si>
    <t>CM compliance audit rate · CPSC incident rate · Amazon IPI · Perfect order fulfillment · Recall response time</t>
  </si>
  <si>
    <t>Supplier compliance scorecard with regulatory checkpoints. Risk register for product safety. Recall playbook.</t>
  </si>
  <si>
    <t>PET PRODUCTS
(Food, Treats, Accessories, Apparel, Tech)</t>
  </si>
  <si>
    <t>Resilient demand. Mix of consumables (subscription) and durables. FDA oversight for food/treats. Strong DTC subscription.</t>
  </si>
  <si>
    <t>SOURCE (FDA compliance + ingredient traceability) · PLAN (subscription demand) · FULFILL (DTC subscription SLAs) · RETURN (food recall readiness)</t>
  </si>
  <si>
    <t>FDA recall risk. Subscription churn from stockouts. Inconsistent imported treat quality. DTC fulfillment speed expectations.</t>
  </si>
  <si>
    <t>Supplier audit rate · Subscription fill rate · FDA incident rate · DTC order-to-ship · Inventory DOH by type</t>
  </si>
  <si>
    <t>Supplier scorecard with FDA compliance tracking. Subscription demand planning. Recall playbook.</t>
  </si>
  <si>
    <t>HEALTH, WELLNESS &amp; NUTRITION
(Supplements, OTC, Personal Care, Fitness Tech)</t>
  </si>
  <si>
    <t>FDA/FTC regulated. Ingredient COA requirements. Short shelf life for consumables. Subscription DTC dominant. Influencer demand spikes.</t>
  </si>
  <si>
    <t>SOURCE (ingredient qualification — COAs, GMP) · PLAN (influencer spike management) · FULFILL (DTC subscription + Amazon) · ORCHESTRATE (regulatory risk)</t>
  </si>
  <si>
    <t>FDA warning letters. Viral demand spikes overwhelming inventory. Short shelf life write-offs. Amazon account health issues.</t>
  </si>
  <si>
    <t>Supplier COA compliance · Forecast accuracy (spikes) · Shelf life write-off % · Amazon IPI · DTC subscription fill rate</t>
  </si>
  <si>
    <t>Supplier scorecard with COA tracking. Risk register for regulatory events. Scenario planning for demand spikes.</t>
  </si>
  <si>
    <t>SEASONAL &amp; GIFT
(Holiday Décor, Gifting, Party, Greeting)</t>
  </si>
  <si>
    <t>Extreme seasonality — 60–80% of revenue in Q4. Long China lead times require ordering Q1–Q2. Gift sets = kitting complexity.</t>
  </si>
  <si>
    <t>PLAN (Q4 pre-build — the most critical planning cycle) · SOURCE (China order timing) · TRANSFORM (gift set kitting) · RETURN (post-holiday returns)</t>
  </si>
  <si>
    <t>Ordering too late for holiday peak. Over-production leading to markdowns. Kitting errors in gift sets. 3PL capacity pressure Oct–Nov.</t>
  </si>
  <si>
    <t>Pre-season order accuracy · Season-end markdown % · Kitting error rate · 3PL utilization (peak) · Post-holiday return rate</t>
  </si>
  <si>
    <t>Seasonal planning calendar with pre-build triggers. China order timing by SKU. Kitting spec docs. 3PL peak capacity planning.</t>
  </si>
  <si>
    <t xml:space="preserve">  SCOR ATTRIBUTE PRIORITY BY VERTICAL</t>
  </si>
  <si>
    <t>Every supply chain makes trade-offs. You cannot be best at all seven SCOR attributes simultaneously. Use this as a starting point when completing the Performance Emphasis field in the INPUTS tab.</t>
  </si>
  <si>
    <t>#1 ATTRIBUTE</t>
  </si>
  <si>
    <t>#2 ATTRIBUTE</t>
  </si>
  <si>
    <t>#3 ATTRIBUTE</t>
  </si>
  <si>
    <t>WHY THIS ORDER</t>
  </si>
  <si>
    <t>TRADE-OFF TO MANAGE</t>
  </si>
  <si>
    <t>Sporting Goods</t>
  </si>
  <si>
    <t>Retail compliance and OEM delivery are non-negotiable. Seasonality requires agility.</t>
  </si>
  <si>
    <t>Peak pre-build cost vs. in-season stockout risk.</t>
  </si>
  <si>
    <t>Home Goods / Organization</t>
  </si>
  <si>
    <t>Retailer chargebacks are the #1 margin leak. Plastic and freight cost are margin drivers.</t>
  </si>
  <si>
    <t>Reliability vs. Cost — compliance investment is the better trade.</t>
  </si>
  <si>
    <t>Lifestyle / Apparel</t>
  </si>
  <si>
    <t>Fashion cycles need agility — wrong season = markdown. Wholesale reliability is table stakes.</t>
  </si>
  <si>
    <t>Agility needs flexibility; Reliability needs commitment. Tension between the two.</t>
  </si>
  <si>
    <t>Outdoor Products</t>
  </si>
  <si>
    <t>Specialty retail depends on delivery reliability. Hard goods have significant cost structure.</t>
  </si>
  <si>
    <t>Technical quality is expensive. Tariff pressure on cost. Sustainability adds cost.</t>
  </si>
  <si>
    <t>Baby &amp; Kids</t>
  </si>
  <si>
    <t>Safety compliance is non-negotiable. Labor compliance is a brand and legal requirement.</t>
  </si>
  <si>
    <t>Compliance-verified suppliers cost more. Cannot compromise Reliability or Social for Cost.</t>
  </si>
  <si>
    <t>Pet Products</t>
  </si>
  <si>
    <t>Subscription customers expect reliable fulfillment — stockouts drive churn.</t>
  </si>
  <si>
    <t>Subscription reliability needs higher safety stock; Responsiveness needs fast fulfillment.</t>
  </si>
  <si>
    <t>Health &amp; Wellness</t>
  </si>
  <si>
    <t>Regulatory compliance is existential. Ingredient integrity is non-negotiable.</t>
  </si>
  <si>
    <t>Regulatory compliance is non-negotiable. Agility conflicts with lean inventory.</t>
  </si>
  <si>
    <t>Seasonal &amp; Gift</t>
  </si>
  <si>
    <t>Holiday demand uncertainty is the defining challenge. Cost discipline on pre-build is critical.</t>
  </si>
  <si>
    <t>Agility (order more) vs. Cost (do not over-buy). Pre-build decision is the central trade-off.</t>
  </si>
  <si>
    <t xml:space="preserve">  BENCHMARK KPI RANGES BY VERTICAL</t>
  </si>
  <si>
    <t>Based on SCOR Digital Standard benchmarking data for mid-market consumer brands ($10M–$200M revenue). Use as a starting point when setting targets in the KPIs tab. Your targets should reflect your maturity level and strategic priorities.</t>
  </si>
  <si>
    <t>SPORTING GOODS</t>
  </si>
  <si>
    <t>HOME GOODS</t>
  </si>
  <si>
    <t>LIFESTYLE / APPAREL</t>
  </si>
  <si>
    <t>OUTDOOR</t>
  </si>
  <si>
    <t>NOTE / CONTEXT</t>
  </si>
  <si>
    <t>Perfect Order Fulfillment</t>
  </si>
  <si>
    <t>88–93%</t>
  </si>
  <si>
    <t>85–92%</t>
  </si>
  <si>
    <t>82–90%</t>
  </si>
  <si>
    <t>87–93%</t>
  </si>
  <si>
    <t>Lower for apparel due to style/size/colorway complexity</t>
  </si>
  <si>
    <t>On-Time Delivery to Retail</t>
  </si>
  <si>
    <t>92–96%</t>
  </si>
  <si>
    <t>90–95%</t>
  </si>
  <si>
    <t>88–94%</t>
  </si>
  <si>
    <t>91–95%</t>
  </si>
  <si>
    <t>Retailer routing guides define 'on time' — varies by account</t>
  </si>
  <si>
    <t>Forecast Accuracy (MAPE)</t>
  </si>
  <si>
    <t>20–28%</t>
  </si>
  <si>
    <t>22–30%</t>
  </si>
  <si>
    <t>28–38%</t>
  </si>
  <si>
    <t>Apparel hardest to forecast; seasonal outdoor similar to sporting goods</t>
  </si>
  <si>
    <t>Inventory Days on Hand</t>
  </si>
  <si>
    <t>55–80 days</t>
  </si>
  <si>
    <t>50–70 days</t>
  </si>
  <si>
    <t>45–75 days</t>
  </si>
  <si>
    <t>60–90 days</t>
  </si>
  <si>
    <t>Outdoor carries more days due to long lead times and seasonal carry</t>
  </si>
  <si>
    <t>Retail Chargeback Rate</t>
  </si>
  <si>
    <t>0.5–1.5%</t>
  </si>
  <si>
    <t>0.5–2.0%</t>
  </si>
  <si>
    <t>0.5–1.0%</t>
  </si>
  <si>
    <t>Any brand above 2% has a systemic compliance problem — not a one-off</t>
  </si>
  <si>
    <t>DTC Return Rate</t>
  </si>
  <si>
    <t>4–8%</t>
  </si>
  <si>
    <t>5–10%</t>
  </si>
  <si>
    <t>15–30%</t>
  </si>
  <si>
    <t>Apparel returns structurally higher — size/fit driven; do not benchmark to non-apparel</t>
  </si>
  <si>
    <t>Inbound Lead Time (Asia)</t>
  </si>
  <si>
    <t>10–16 wks</t>
  </si>
  <si>
    <t>10–14 wks</t>
  </si>
  <si>
    <t>12–18 wks</t>
  </si>
  <si>
    <t>Ranges include ocean + drayage; air compresses to 2–4 wks at significant premium</t>
  </si>
  <si>
    <t>Supplier OTD</t>
  </si>
  <si>
    <t>Track by individual supplier — good averages can hide a single bad actor</t>
  </si>
  <si>
    <t>Inventory Turnover</t>
  </si>
  <si>
    <t>4–8x</t>
  </si>
  <si>
    <t>5–8x</t>
  </si>
  <si>
    <t>3–6x</t>
  </si>
  <si>
    <t>Outdoor lower due to seasonal carry; lifestyle higher for DTC-dominant brands</t>
  </si>
  <si>
    <t>Total SC Cost % Revenue</t>
  </si>
  <si>
    <t>12–18%</t>
  </si>
  <si>
    <t>14–22%</t>
  </si>
  <si>
    <t>16–24%</t>
  </si>
  <si>
    <t>13–20%</t>
  </si>
  <si>
    <t>Apparel and lifestyle higher due to return rates and DTC fulfillment cost</t>
  </si>
  <si>
    <t>SCOR Operating Model Builder</t>
  </si>
  <si>
    <t>Supply Chain Operations Reference · Orchestrate · Plan · Order · Source · Transform · Fulfill · Return</t>
  </si>
  <si>
    <t>TEST CASE: [Sample Company] — Golf-centric consumer electronics, accessories, and lifestyle products
[Sample Company] is a golf-centric consumer brand offering BLE electronics, custom molded plastics and training aids, golf accessories, golf bags, and lifestyle products — all golf-themed. 
Distributed through DTC (Shopify + Amazon) and specialty retail (PGA Tour Superstore, Dick's Sporting Goods, Golf Galaxy). 
All sourcing is IPS-managed across China, Vietnam, Cambodia, and Taiwan.
Yellow cells are your inputs. Clear them and enter your own client to reuse this workbook.</t>
  </si>
  <si>
    <t xml:space="preserve">  WORKBOOK TABS</t>
  </si>
  <si>
    <t xml:space="preserve">  MODEL GUIDELINES &amp; BACKGROUND</t>
  </si>
  <si>
    <t>CEO briefing guide — what SCOR is, why it matters, how to use the workbook, what success looks like.</t>
  </si>
  <si>
    <t xml:space="preserve">  INDUSTRY FIT &amp; VERTICALS</t>
  </si>
  <si>
    <t>How SCOR maps to sporting goods, home goods, lifestyle, outdoor, and adjacent consumer categories.</t>
  </si>
  <si>
    <t xml:space="preserve">  START HERE</t>
  </si>
  <si>
    <t>This page.</t>
  </si>
  <si>
    <t xml:space="preserve">  INPUTS</t>
  </si>
  <si>
    <t>Context, strategy, maturity, technology — the foundation of the model.</t>
  </si>
  <si>
    <t xml:space="preserve">  SCOR PROCESSES</t>
  </si>
  <si>
    <t>Operating model across all 7 SCOR domains.</t>
  </si>
  <si>
    <t xml:space="preserve">  GOVERNANCE</t>
  </si>
  <si>
    <t>Planning forums, cadences, and accountability structures.</t>
  </si>
  <si>
    <t xml:space="preserve">  KPIs</t>
  </si>
  <si>
    <t>Performance targets — the only tab that auto-updates the Dashboard.</t>
  </si>
  <si>
    <t xml:space="preserve">  RISKS &amp; IMPROVEMENTS</t>
  </si>
  <si>
    <t>Risk register and improvement initiative log.</t>
  </si>
  <si>
    <t xml:space="preserve">  SUPPLIER SCORECARD</t>
  </si>
  <si>
    <t>All key suppliers scored side by side.</t>
  </si>
  <si>
    <t xml:space="preserve">  DASHBOARD</t>
  </si>
  <si>
    <t>Visual scorecard with scenario toggle — reads live from KPIs tab.</t>
  </si>
  <si>
    <t>COLOR KEY  —  this same color system is used on every tab</t>
  </si>
  <si>
    <t>TEXT input — type words / labels here</t>
  </si>
  <si>
    <t>NUMBER input — type a number here</t>
  </si>
  <si>
    <t>Result from TEXT inputs — calculates automatically</t>
  </si>
  <si>
    <t>Result from NUMBER inputs — calculates automatically</t>
  </si>
  <si>
    <t>Structure &amp; labels — do not edit</t>
  </si>
  <si>
    <t>MODEL MAP  —  How the Model Works &amp; What Each Input Changes</t>
  </si>
  <si>
    <t>International Product Solutions, Inc.   ·   customproduct.com   ·   Eric McNiff — Managing Partner</t>
  </si>
  <si>
    <t>TEXT input</t>
  </si>
  <si>
    <t>NUMBER input</t>
  </si>
  <si>
    <t>result from
TEXT input</t>
  </si>
  <si>
    <t>result from
NUMBER input</t>
  </si>
  <si>
    <t>label
(structure)</t>
  </si>
  <si>
    <t>←  the five colors used across every tab</t>
  </si>
  <si>
    <t>1.   HOW THIS MODEL WORKS  —  THREE LAYERS</t>
  </si>
  <si>
    <t>This model runs in three layers.    
(1) INPUTS — the cells you type:  YELLOW = text, ORANGE = numbers.  They live on three tabs — INPUTS (context &amp; segment), KPIs (your metric values), and SUPPLIER SCORECARD (your 1–5 supplier ratings).
(2) CALCULATION — the model works out gaps to target, weighted supplier scores, and status versus industry benchmarks.
(3) OUTPUTS — the DASHBOARD:  GREEN = driven by a text input, BLUE = driven by a number input.  You never type on the Dashboard — it re-reads your inputs and updates by itself.   The three input sheets — INPUTS, KPIs and SUPPLIER SCORECARD — are now grouped together in the workbook (yellow tabs) and each is flagged “INPUT SHEET x of 3.”
Three more fill-in sheets — SCOR PROCESSES, GOVERNANCE and RISKS &amp; IMPROVEMENTS (grey tabs) — are text documentation: you describe your operation there, but they do NOT drive the calculations.</t>
  </si>
  <si>
    <t>2.   KPIs  vs  DASHBOARD  —  WHY BOTH?  (they are not duplicates)</t>
  </si>
  <si>
    <t>They show the same metrics but do different jobs.    The KPIs tab is your WORKING SHEET — one row per metric, where you enter your current value (baseline) and your goal (target), plus its definition and data source.    The DASHBOARD is the BRIEFING — it takes those same numbers and adds what a decision-maker needs:  the gap to target, a RED / YELLOW / GREEN rating versus the industry benchmark, priorities, supplier health, and maturity.  It enters no new data.    Bottom line:  KPIs = ENTER your numbers.   Dashboard = READ the result.   Change a value on KPIs → the Dashboard updates its gap and status automatically.</t>
  </si>
  <si>
    <t>3.   WHAT EACH INPUT CHANGES</t>
  </si>
  <si>
    <t>INPUT  (what you change)</t>
  </si>
  <si>
    <t>WHERE you change it</t>
  </si>
  <si>
    <t>WHAT IT MOVES  (the outputs that recalculate)</t>
  </si>
  <si>
    <t>KPI current value (baseline)</t>
  </si>
  <si>
    <t>KPIs tab — yellow, col D</t>
  </si>
  <si>
    <t>On the DASHBOARD: that metric’s gap-to-target and its RED / YELLOW / GREEN status versus benchmark.</t>
  </si>
  <si>
    <t>KPI goal (target)</t>
  </si>
  <si>
    <t>KPIs tab — yellow, col E</t>
  </si>
  <si>
    <t>On the DASHBOARD: the gap-to-target and the Target / Stretch rows for that metric.</t>
  </si>
  <si>
    <t>Supplier 1–5 scores</t>
  </si>
  <si>
    <t>SUPPLIER SCORECARD — orange</t>
  </si>
  <si>
    <t>That supplier’s weighted overall score and its ON TRACK / MONITOR / ACTION rating — on the Scorecard total row and the DASHBOARD supplier summary.</t>
  </si>
  <si>
    <t>Retail / DTC channel mix %</t>
  </si>
  <si>
    <t>INPUTS tab — orange</t>
  </si>
  <si>
    <t>The DASHBOARD segment-profile strip (the Retail % / DTC % split shown at the top).</t>
  </si>
  <si>
    <t>Segment type &amp; SC maturity</t>
  </si>
  <si>
    <t>INPUTS tab — yellow dropdowns</t>
  </si>
  <si>
    <t>The DASHBOARD profile strip (segment type and maturity shown at the top).</t>
  </si>
  <si>
    <t>4.   TRY IT  —  VERIFY THE MODEL IN 60 SECONDS</t>
  </si>
  <si>
    <t>1</t>
  </si>
  <si>
    <t>Forecasting:   On the KPIs tab, change  Demand Plan Accuracy (MAPE)  baseline from 40% to 25%.   →   On the Dashboard, that metric’s gap to target shrinks and its status moves toward GREEN.</t>
  </si>
  <si>
    <t>2</t>
  </si>
  <si>
    <t>Suppliers:   On the SUPPLIER SCORECARD, raise any supplier’s  Labor &amp; Ethics Compliance  score from 2.5 to 4.5.   →   Its weighted overall score rises and its rating shifts from ACTION REQUIRED toward MONITOR / ON TRACK — right on the same tab.</t>
  </si>
  <si>
    <t>3</t>
  </si>
  <si>
    <t>Channel mix:   On the INPUTS tab, change  Retail Channel Mix %  from 55 to 70.   →   The Dashboard’s segment-profile strip updates the Retail / DTC split.</t>
  </si>
  <si>
    <t>Tip:  every cell you can change is YELLOW or ORANGE.  Everything GREEN or BLUE is calculated for you — if a number looks wrong, trace it back to the yellow/orange cell that feeds it (the table above tells you which one).</t>
  </si>
  <si>
    <t>INPUT SHEET 1 of 3   ·   INPUTS — Client &amp; Operating Model Context</t>
  </si>
  <si>
    <t>Enter your company context and the segment numbers (channel mix %, segment type, maturity) in the yellow / orange cells.  These set the DASHBOARD's segment-profile strip at the top and shape which SCOR attributes are prioritized.  →  See the MODEL MAP tab for the full input → output picture.
Color key:   YELLOW = type text   ·   ORANGE = type a number   ·   GREEN = result from a text input   ·   BLUE = result from a number input   ·   GREY = label (do not edit)</t>
  </si>
  <si>
    <t>FIELD</t>
  </si>
  <si>
    <t>YOUR ANSWER
(yellow = type here)</t>
  </si>
  <si>
    <t>WHAT IS THIS?</t>
  </si>
  <si>
    <t>WHY DOES IT MATTER?</t>
  </si>
  <si>
    <t>HOW DOES IT AFFECT THE MODEL?</t>
  </si>
  <si>
    <t>FIELD TYPE</t>
  </si>
  <si>
    <t xml:space="preserve">  SECTION 1 — SCOPE &amp; CONTEXT</t>
  </si>
  <si>
    <t>Client / Organization Name</t>
  </si>
  <si>
    <t>[Sample Company]</t>
  </si>
  <si>
    <t>The client, business unit, or organization whose supply chain you are modeling.</t>
  </si>
  <si>
    <t>Gives the model a clear identity and makes the output easy to reference and share.</t>
  </si>
  <si>
    <t>TEXT ONLY — identifies the model. Does not change any formula or output.</t>
  </si>
  <si>
    <t>TEXT ONLY</t>
  </si>
  <si>
    <t>Scope of Model</t>
  </si>
  <si>
    <t>Global multi-category golf supply chain — electronics, hard accessories, soft goods, and lifestyle — DTC e-commerce and specialty retail channels</t>
  </si>
  <si>
    <t>Scope of Model — The boundaries of what this model covers. Are you modeling one product line, one region, one sales channel, or the full business? Be specific: 'U.S. specialty-retail golf accessories' is better than 'our supply chain.' Narrow scope = more useful and actionable output.</t>
  </si>
  <si>
    <t>Without clear scope the model becomes too broad to be useful and KPI targets become meaningless.</t>
  </si>
  <si>
    <t>TEXT ONLY — scope context. Does not drive formulas. Informs how you interpret KPI targets.</t>
  </si>
  <si>
    <t>Primary Segment</t>
  </si>
  <si>
    <t>Golf-centric consumer accessories and lifestyle products — U.S. and international specialty retail (PGA Tour Superstore, Dick's Sporting Goods, Golf Galaxy) and DTC e-commerce (Shopify + Amazon)</t>
  </si>
  <si>
    <t>Primary Segment — A segment is the specific slice of the business this model represents. A segment can be defined by: product family (e.g. golf training aids), customer type (mass retail vs. DTC), geography (U.S. domestic), or sales channel (e-commerce only). IMPORTANT: Segment is the most important design choice in SCOR — different segments have fundamentally different service expectations, sourcing footprints, inventory policies, KPI priorities, and risk profiles.</t>
  </si>
  <si>
    <t>Segment is the most important design lever. Changing the segment changes almost everything else: service levels, sourcing footprint, inventory logic, KPI selection, and risk posture.</t>
  </si>
  <si>
    <t>TEXT ONLY — narrative description of the segment. For the quantifiable segment inputs that DRIVE DASHBOARD outputs, see Section 1B below (Segment Type, Retail Mix %, DTC Mix %).</t>
  </si>
  <si>
    <t>Model Date / Version</t>
  </si>
  <si>
    <t>June 2026 — v1.0 ([Sample Company] Brand Demo)</t>
  </si>
  <si>
    <t>The date this model was created or last updated, and a version number.</t>
  </si>
  <si>
    <t>Supply chains change. Versioning lets you compare the model over time and track how decisions evolved.</t>
  </si>
  <si>
    <t>TEXT ONLY — version tracking only. No formula connections.</t>
  </si>
  <si>
    <t xml:space="preserve">  SECTION 1B — QUANTIFIABLE SEGMENT INPUTS   ⚡  These three fields DRIVE Dashboard outputs automatically</t>
  </si>
  <si>
    <t>⚡ DRIVES OUTPUT</t>
  </si>
  <si>
    <t>Segment Type
(select dropdown ▼)</t>
  </si>
  <si>
    <t>Balanced</t>
  </si>
  <si>
    <t>Select the primary business model for this segment from the dropdown:
• Retail-Dominant = 60%+ of revenue through wholesale retail (Target, Walmart, etc.)
• DTC-Dominant = 60%+ of revenue direct to consumer (Shopify, Amazon, own site)
• Balanced = roughly even split between retail and DTC
• Wholesale-Dominant = primary channel is distributor or wholesale</t>
  </si>
  <si>
    <t>Segment type is the #1 supply chain design variable. Retail-dominant brands must prioritize compliance and fill rate. DTC-dominant brands must prioritize speed and return management. This is a QUANTIFIABLE INPUT — select from the dropdown.</t>
  </si>
  <si>
    <t>⚡ DRIVES DASHBOARD: Changes the PRIORITY column (HIGH/MED/LOW) for all 7 SCOR attributes in the Dashboard Attribute Scorecard. Retail-Dominant → Reliability + Cost = HIGH. DTC-Dominant → Responsiveness + Return = HIGH.</t>
  </si>
  <si>
    <t>Retail Channel Mix %
(type a number 0–100)</t>
  </si>
  <si>
    <t>Enter the percentage of this segment's revenue from wholesale retail accounts (mass retail, specialty retail, home improvement, club, etc.).
Enter a WHOLE NUMBER only — e.g. type 78 for 78%.
This is a QUANTIFIABLE INPUT.</t>
  </si>
  <si>
    <t>Channel mix directly determines which supply chain capabilities matter most. High retail % = compliance, chargeback rate, and fill rate dominate. This number is used in the Dashboard to show which KPIs are most critical for your business model.</t>
  </si>
  <si>
    <t>⚡ DRIVES DASHBOARD: The Reliability row KEY DRIVER text in the Attribute Scorecard updates to show your retail % and chargeback exposure. Above 60% retail → Reliability flagged as most critical attribute.</t>
  </si>
  <si>
    <t>DTC Channel Mix %
(type a number 0–100)</t>
  </si>
  <si>
    <t>Enter the percentage of revenue from direct-to-consumer channels (own Shopify/website, Amazon Seller Central, subscription, etc.).
Enter a WHOLE NUMBER only — e.g. type 22 for 22%.
Retail % + DTC % should equal approximately 100%.</t>
  </si>
  <si>
    <t>DTC channel size determines how much weight to place on order-to-ship speed, return rate management, and DTC fulfillment SLAs. Growing DTC share = increasing need for responsiveness investment.</t>
  </si>
  <si>
    <t>⚡ DRIVES DASHBOARD: The Responsiveness row KEY DRIVER text in the Attribute Scorecard updates to show your DTC % and speed priority. Above 40% DTC → Responsiveness flagged as HIGH priority.</t>
  </si>
  <si>
    <t xml:space="preserve">  ℹ  Channel Mix Check: Retail % + DTC % should total approximately 100%. If you have a wholesale/distributor channel separate from retail, include it in the Retail % or note it in Additional Notes.</t>
  </si>
  <si>
    <t xml:space="preserve">  SECTION 2 — STRATEGY &amp; OBJECTIVES</t>
  </si>
  <si>
    <t>Primary Business Objectives</t>
  </si>
  <si>
    <t>1. Establish [Sample Company] as the #1 golf accessory lifestyle brand in U.S. specialty retail by 2027
2. Grow DTC (Shopify + Amazon) to 50% of revenue within 24 months
3. Reduce blended inbound lead time from 16 weeks to 10 weeks across all product categories
4. Achieve 95% retail in-stock rate at PGA Tour Superstore, Dick's, and Golf Galaxy
5. Launch AI/LLM-driven marketing attribution model to optimize CAC across channels</t>
  </si>
  <si>
    <t>The 2–4 most important things the business is trying to achieve over the next 12–24 months.</t>
  </si>
  <si>
    <t>Supply chain decisions must be anchored to business objectives. Without this, SCOR improvements may optimize the wrong things.</t>
  </si>
  <si>
    <t>TEXT ONLY — strategic context. Use to set KPI targets in the KPIs tab. Does not drive formulas automatically.</t>
  </si>
  <si>
    <t>Supply Chain Strategy</t>
  </si>
  <si>
    <t>Hybrid: lean base production for core evergreen SKUs (head covers, tees, accessories); agile seasonal buffer for trend-driven lifestyle products (hats, apparel, limited editions). Make-to-stock for all standard SKUs. Make-to-order for custom/personalized items and brand collaborations. Asset-light model — all manufacturing outsourced to IPS-managed factories across China, Vietnam, Cambodia, and Taiwan.</t>
  </si>
  <si>
    <t>Supply Chain Strategy — The overall operating philosophy guiding how trade-offs are made.
• Lean: optimize cost efficiency, accept longer lead times
• Agile: prioritize speed and flexibility, accept higher inventory cost
• Hybrid (most common): lean base for predictable SKUs + agile buffer for seasonal/volatile demand
• Make-to-Stock (MTS): produce in advance based on forecast
• Make-to-Order (MTO): produce only after receiving customer order</t>
  </si>
  <si>
    <t>Strategy determines how trade-offs are made — you cannot be lean AND agile simultaneously. Naming the strategy creates alignment on which trade-offs are acceptable.</t>
  </si>
  <si>
    <t>TEXT ONLY — strategic context. Does not drive formulas. Informs which SCOR improvements to prioritize.</t>
  </si>
  <si>
    <t>Performance Emphasis
(SCOR Attributes)</t>
  </si>
  <si>
    <t>1st: Reliability — retail compliance and fill rate are non-negotiable for PGA Tour Superstore, Dick's, and Golf Galaxy
2nd: Responsiveness — DTC speed (same-day or next-day ship) is a competitive differentiator in golf accessories
3rd: Agility — trend-driven product lines require fast response to demand signals from social and AI channels</t>
  </si>
  <si>
    <t>Performance Emphasis (SCOR Attributes) — SCOR defines 7 performance attributes:
• Reliability: delivering exactly what was promised
• Responsiveness: how fast you can deliver
• Agility: how quickly you can adapt to change
• Cost: efficiency of total SC operations
• Asset Efficiency: how well you use inventory and capital
• Environmental: sustainability footprint
• Social: labor and ethics compliance
You cannot be best at all seven — trade-offs are unavoidable. Name your top 2–3.</t>
  </si>
  <si>
    <t>Naming your top 2–3 attribute priorities determines which KPIs matter most in this model and which improvements to pursue first.</t>
  </si>
  <si>
    <t>TEXT ONLY — strategic context. Does not drive formulas. Use to prioritize KPI targets manually in the KPIs tab.</t>
  </si>
  <si>
    <t xml:space="preserve">  SECTION 3 — CURRENT STATE MATURITY</t>
  </si>
  <si>
    <t>Overall Supply Chain
Maturity
(select dropdown ▼)</t>
  </si>
  <si>
    <t>2-Defined</t>
  </si>
  <si>
    <t>Overall Supply Chain Maturity — A 1–5 assessment of how structured, measured, and integrated your supply chain processes are today.
• 1-Ad Hoc: processes are informal and reactive
• 2-Defined: processes are documented but not consistently measured
• 3-Managed: key metrics are tracked regularly and used to make decisions
• 4-Integrated: cross-functional teams collaborate with shared data
• 5-Optimized: continuous improvement with advanced analytics
Select from the dropdown. Start conservative — most mid-market brands are Level 1–2 on most dimensions.</t>
  </si>
  <si>
    <t>Maturity level sets realistic expectations for improvement. Jumping from Level 1 to Level 4 in one year is not realistic.</t>
  </si>
  <si>
    <t>⚡ DRIVES DASHBOARD: This value feeds the Maturity View section — all 7 SCOR domain current maturity ratings update automatically. Change '2-Defined' to '3-Managed' here → all domain ratings on the Dashboard update instantly.</t>
  </si>
  <si>
    <t>Planning Cadence
(select dropdown ▼)</t>
  </si>
  <si>
    <t>Monthly</t>
  </si>
  <si>
    <t>Planning Cadence — How often formal supply and demand planning happens.
• Weekly: fastest response; requires more data and discipline
• Monthly: most common for mid-market brands; longer reaction time
• Quarterly: too slow for most consumer goods supply chains
• Ad Hoc: planning happens reactively — a sign of Level 1 maturity
Cadence is the heartbeat of your supply chain — it determines how quickly the organization can respond to change.</t>
  </si>
  <si>
    <t>Faster planning cadence = quicker response to demand changes but more process overhead.</t>
  </si>
  <si>
    <t>TEXT ONLY — planning context. Does not drive formulas. Informs S&amp;OP governance gap analysis.</t>
  </si>
  <si>
    <t>S&amp;OP / IBP Maturity</t>
  </si>
  <si>
    <t>Basic S&amp;OP — monthly planning meeting exists but is primarily sales-driven; no statistical baseline for demand forecasting; limited integration between social/AI marketing signals and supply planning</t>
  </si>
  <si>
    <t>S&amp;OP / IBP Maturity — S&amp;OP (Sales &amp; Operations Planning) aligns the sales demand forecast with supply capacity and financial targets. IBP (Integrated Business Planning) is the advanced version connecting S&amp;OP to financial planning and corporate strategy.
Maturity levels: None | Basic | Functional | Integrated | Optimized.</t>
  </si>
  <si>
    <t>S&amp;OP maturity is one of the strongest predictors of supply chain performance. Companies with mature S&amp;OP have higher forecast accuracy, fewer stockouts, and lower inventory costs.</t>
  </si>
  <si>
    <t>TEXT ONLY — maturity context. Does not drive formulas. Use when assessing governance gaps.</t>
  </si>
  <si>
    <t xml:space="preserve">  SECTION 4 — TECHNOLOGY &amp; ENABLERS</t>
  </si>
  <si>
    <t>Core Technology Systems</t>
  </si>
  <si>
    <t>ERP: NetSuite (core transactions and inventory)
E-commerce: Shopify (DTC storefront) + Amazon Seller Central
Planning: Excel-based (moving to dedicated planning tool)
Marketing: Meta Ads Manager, Google Ads, TikTok Ads, AI/LLM-based attribution in pilot
3PL WMS: 3PL-managed (no direct WMS access)
EDI: Compliance EDI for PGA Tour Superstore, Dick's Sporting Goods, Golf Galaxy</t>
  </si>
  <si>
    <t>Core Technology Systems — The main software platforms that run your supply chain:
• ERP (Enterprise Resource Planning): core business system managing orders, inventory, purchasing, finance (e.g. SAP, NetSuite, Oracle)
• WMS (Warehouse Management System): manages warehouse operations — receiving, storage, pick/pack, shipping
• TMS (Transportation Management System): manages freight — carrier selection, tracking, invoice auditing
• Planning tool: demand forecasting and supply planning software
• EDI platform: electronic order and shipment data exchange with retailers</t>
  </si>
  <si>
    <t>Technology is a key enabler — or constraint. Technology gaps create process risk. Knowing what systems exist identifies where data is reliable vs. where manual workarounds create errors.</t>
  </si>
  <si>
    <t>TEXT ONLY — technology inventory. Does not drive formulas. Informs analytics capability and maturity assessment.</t>
  </si>
  <si>
    <t>Data &amp; Analytics
Capability
(select dropdown ▼)</t>
  </si>
  <si>
    <t>Basic BI</t>
  </si>
  <si>
    <t>Data &amp; Analytics Capability — How the organization collects, analyzes, and acts on supply chain data.
• None: decisions made on gut feel — no consistent data
• Spreadsheets only: data available but requires manual extraction and manipulation
• Basic BI: dashboards exist but backward-looking and manually refreshed
• Advanced BI: real-time or near-real-time dashboards with drill-down capability
• Predictive: statistical models used for forecasting and scenario planning
• AI-enabled: machine learning applied to demand forecasting or optimization</t>
  </si>
  <si>
    <t>Analytics capability determines how quickly insights can be generated and acted on. Low capability = slow, reactive supply chain.</t>
  </si>
  <si>
    <t>TEXT ONLY — technology context. Does not drive formulas. Use to set realistic KPI tracking expectations.</t>
  </si>
  <si>
    <t xml:space="preserve">  SECTION 5 — NOTES &amp; CONTEXT</t>
  </si>
  <si>
    <t>Key Constraints or Challenges</t>
  </si>
  <si>
    <t>1. Multi-category, multi-country sourcing (China, Vietnam, Cambodia, Taiwan) — 10–18 week lead times by category; electronics longest
2. BLE electronics require FCC/CE certification — regulatory lead time adds 4–6 weeks to product launches
3. Highly trend-sensitive demand in lifestyle (hats, apparel) — difficult to forecast; social signals arrive late relative to production lead times
4. Retail compliance requirements (PGA Tour Superstore, Dick's) are strict — chargebacks for ASN and labeling errors
5. Amazon algorithm dependency — ranking changes can cause demand spikes or drops with no advance warning
6. Custom molded plastics (training aids, holders, organizers) require tooling investment per SKU — high cost of new product development</t>
  </si>
  <si>
    <t>The 3–5 most significant constraints or challenges this supply chain faces today. A constraint is a limitation that restricts performance — factory capacity ceiling, long supplier lead time, warehouse size limit, regulatory requirement.</t>
  </si>
  <si>
    <t>Constraints define what can and cannot change in the short term. They frame which improvements are realistic and which require longer-term investment.</t>
  </si>
  <si>
    <t>TEXT ONLY — constraint documentation. Does not drive formulas. Use when completing Risks &amp; Improvements tab.</t>
  </si>
  <si>
    <t>Analyst / Author</t>
  </si>
  <si>
    <t>IPS — International Product Solutions, Inc.</t>
  </si>
  <si>
    <t>The person completing this model.</t>
  </si>
  <si>
    <t>Ensures accountability and a clear point of contact for questions about the model.</t>
  </si>
  <si>
    <t>TEXT ONLY — author tracking only. No formula connections.</t>
  </si>
  <si>
    <t>Additional Notes</t>
  </si>
  <si>
    <t>[Sample Company] is an IPS-incubated brand concept demonstrating the SCOR Operating Model Builder in practice. Product lines span five categories: (1) BLE electronics (swing analyzers, GPS clip-ons, rangefinder accessories); (2) Custom molded plastics and training aids (putting mirrors, alignment tools, swing trainers); (3) General accessories (head covers, shoe storage, yardage books, custom tees, cart drink holders, phone holders for carts); (4) Golf bags and bag accessories; (5) Lifestyle products (golf-themed hats, socks, gloves, rain gear, apparel). All sourcing is IPS-managed through factory relationships across Asia. Marketing mix includes: Meta/Instagram/TikTok social, Google Ads, Amazon paid, specialty golf media, and an AI/LLM-driven attribution and content model in pilot.</t>
  </si>
  <si>
    <t>Free-form space for anything important that doesn't fit the fields above. Some supply chains have unique characteristics that affect SCOR interpretation.</t>
  </si>
  <si>
    <t>Captures context that doesn't fit other fields — joint ventures, regulated industries, unusual distribution models.</t>
  </si>
  <si>
    <t>TEXT ONLY — free-form notes. No formula connections.</t>
  </si>
  <si>
    <t>COLOR KEY</t>
  </si>
  <si>
    <t>TEXT input
(type here)</t>
  </si>
  <si>
    <t>NUMBER input
(type here)</t>
  </si>
  <si>
    <t>auto-result
from TEXT</t>
  </si>
  <si>
    <t>auto-result
from NUMBER</t>
  </si>
  <si>
    <t>label
(do not edit)</t>
  </si>
  <si>
    <t>INPUT SHEET 2 of 3   ·   KPIs — Performance Targets Linked to SCOR Attributes</t>
  </si>
  <si>
    <t>Enter each metric's current value (baseline, col D) and goal (target, col E) in the orange cells (numbers now).  These drive the DASHBOARD: every metric's gap-to-target and its RED / YELLOW / GREEN status versus the industry benchmark.  →  Results appear on the DASHBOARD; the gap tells you how far each metric is from goal.
Color key:   YELLOW = type text   ·   ORANGE = type a number   ·   GREEN = result from a text input   ·   BLUE = result from a number input   ·   GREY = label (do not edit)</t>
  </si>
  <si>
    <t>SCOR ATTRIBUTES: Reliability · Responsiveness · Agility · Cost · Asset Efficiency · Environmental · Social</t>
  </si>
  <si>
    <t>KPI NAME</t>
  </si>
  <si>
    <t>SCOR ATTRIBUTE</t>
  </si>
  <si>
    <t>PLAIN-LANGUAGE DEFINITION</t>
  </si>
  <si>
    <t>BASELINE
(col D — current)</t>
  </si>
  <si>
    <t>TARGET
(col E — target; 12-mo unless flagged in QoQ Notes)</t>
  </si>
  <si>
    <t>PRIMARY PROCESS</t>
  </si>
  <si>
    <t>DATA SOURCE</t>
  </si>
  <si>
    <t>PRIOR PERIOD
(last quarter)</t>
  </si>
  <si>
    <t>TREND
(vs. prior)</t>
  </si>
  <si>
    <t>QoQ CHANGE
NOTES</t>
  </si>
  <si>
    <t>STRETCH SCENARIO
(best-in-class target)</t>
  </si>
  <si>
    <t>UNIT</t>
  </si>
  <si>
    <t>% of orders delivered complete, on time, undamaged, with correct paperwork and labeling. The gold standard of delivery performance.</t>
  </si>
  <si>
    <t>FULFILL / ORDER</t>
  </si>
  <si>
    <t>ERP / 3PL reports</t>
  </si>
  <si>
    <t>↑ Improving</t>
  </si>
  <si>
    <t>3pp improvement from Q1 — IPS compliance process partially implemented</t>
  </si>
  <si>
    <t>%</t>
  </si>
  <si>
    <t>On-Time Delivery to Retail DC</t>
  </si>
  <si>
    <t>% of retail replenishment shipments arriving within the retailer's required delivery window.</t>
  </si>
  <si>
    <t>EDI / 3PL</t>
  </si>
  <si>
    <t>3pp improvement — improved routing guide adherence</t>
  </si>
  <si>
    <t>Retail In-Stock Rate</t>
  </si>
  <si>
    <t>% of SKUs in stock at retail point of sale. Stockouts cost sales and risk delisting.</t>
  </si>
  <si>
    <t>PLAN / FULFILL</t>
  </si>
  <si>
    <t>Retailer POS data</t>
  </si>
  <si>
    <t>2pp improvement — still below target for specialty retail</t>
  </si>
  <si>
    <t>Chargebacks as % of gross revenue — driven by ASN errors, labeling errors, routing violations.</t>
  </si>
  <si>
    <t>AR / retailer portal</t>
  </si>
  <si>
    <t>0.4pp improvement — ASN error rate reduced via IPS compliance team</t>
  </si>
  <si>
    <t>DTC Order-to-Ship Time</t>
  </si>
  <si>
    <t>Hours from DTC order placed to parcel scanned at carrier.</t>
  </si>
  <si>
    <t>Shopify / 3PL WMS</t>
  </si>
  <si>
    <t>Minor improvement — 3PL SLA tightened</t>
  </si>
  <si>
    <t>Same Day</t>
  </si>
  <si>
    <t>days</t>
  </si>
  <si>
    <t>Order-to-Delivery Lead Time (Retail)</t>
  </si>
  <si>
    <t>Days from retail PO receipt to delivery at retailer DC.</t>
  </si>
  <si>
    <t>ORDER to FULFILL</t>
  </si>
  <si>
    <t>EDI / NetSuite</t>
  </si>
  <si>
    <t>1-day improvement from order processing optimization</t>
  </si>
  <si>
    <t>Inbound Lead Time — China Electronics</t>
  </si>
  <si>
    <t>Weeks from PO issuance to receipt at U.S. 3PL — primary electronics components (China factories).</t>
  </si>
  <si>
    <t>NetSuite PO data</t>
  </si>
  <si>
    <t>1 week improvement — earlier PO release discipline</t>
  </si>
  <si>
    <t>weeks</t>
  </si>
  <si>
    <t>Demand Plan Accuracy (MAPE)</t>
  </si>
  <si>
    <t>Agility / Plan</t>
  </si>
  <si>
    <t>Mean Absolute % Error of demand forecast. Lower = better. Industry benchmark consumer goods: ~20–30%.</t>
  </si>
  <si>
    <t>Planning file / NetSuite</t>
  </si>
  <si>
    <t>Minor improvement — no structural change yet; social signals not yet integrated.  TARGET HORIZON: 22% is an 18–24 month goal from a Level-2 base; ~30% is the realistic 12-mo interim.</t>
  </si>
  <si>
    <t>Supply Chain Flexibility</t>
  </si>
  <si>
    <t>% additional volume deliverable within 30 days without major cost penalty.</t>
  </si>
  <si>
    <t>SOURCE / TRANSFORM</t>
  </si>
  <si>
    <t>CM capacity assessment</t>
  </si>
  <si>
    <t>→ Flat</t>
  </si>
  <si>
    <t>No change — CM capacity unchanged; flex plan not defined</t>
  </si>
  <si>
    <t>Total SC Cost % of Revenue</t>
  </si>
  <si>
    <t>All SC costs divided by revenue. Lower = more efficient.</t>
  </si>
  <si>
    <t>ALL PROCESSES</t>
  </si>
  <si>
    <t>Finance / NetSuite</t>
  </si>
  <si>
    <t>1pp improvement — freight cost reduction on select routes.  TARGET HORIZON: 18% is an 18–24 month goal; ~21% is the realistic 12-mo interim.</t>
  </si>
  <si>
    <t>Inbound Freight Cost per Unit</t>
  </si>
  <si>
    <t>Ocean freight + drayage cost per unit landed at U.S. 3PL across all sourcing countries.</t>
  </si>
  <si>
    <t>SOURCE / FULFILL</t>
  </si>
  <si>
    <t>Freight invoices / 3PL</t>
  </si>
  <si>
    <t>Improvement from ocean container optimization</t>
  </si>
  <si>
    <t>$ per unit</t>
  </si>
  <si>
    <t>Retail Chargeback Cost % Revenue</t>
  </si>
  <si>
    <t>Cost / Return</t>
  </si>
  <si>
    <t>Same metric as chargeback rate — also tracked as a cost line reducing net revenue directly.</t>
  </si>
  <si>
    <t>AR / retailer deductions</t>
  </si>
  <si>
    <t>Mirrors chargeback rate improvement</t>
  </si>
  <si>
    <t>% of DTC units returned across all channels. Electronics category highest (~12%). Industry avg for accessories: ~5–6%. Lifestyle/apparel: ~8–12%.</t>
  </si>
  <si>
    <t>Shopify / returns mgmt</t>
  </si>
  <si>
    <t>Minor improvement — no root cause fix; electronics returns remain high</t>
  </si>
  <si>
    <t>Days of total inventory held. Lower = less working capital tied up. Too low = stockout risk.</t>
  </si>
  <si>
    <t>PLAN / SOURCE</t>
  </si>
  <si>
    <t>NetSuite inventory</t>
  </si>
  <si>
    <t>4-day reduction — improved safety stock discipline on accessories</t>
  </si>
  <si>
    <t>Times inventory fully sold and replenished per year. Higher = more efficient capital use.</t>
  </si>
  <si>
    <t>COGS divided by Average Inventory</t>
  </si>
  <si>
    <t>Minor improvement — inventory reduction initiative started</t>
  </si>
  <si>
    <t>x (turns)</t>
  </si>
  <si>
    <t>Cash-to-Cash Cycle Time</t>
  </si>
  <si>
    <t>Days between paying CM invoices and collecting from customers.</t>
  </si>
  <si>
    <t>SOURCE / ORDER</t>
  </si>
  <si>
    <t>4-day improvement — AP terms renegotiated with 2 factories</t>
  </si>
  <si>
    <t>Recyclable Packaging Rate</t>
  </si>
  <si>
    <t>% of units shipped in recyclable or recycled-content packaging (cartons, mailers, void fill). Primary environmental lever for an electronics + soft-goods brand, where product-level plastic reduction is limited.</t>
  </si>
  <si>
    <t>Packaging BOM / 3PL</t>
  </si>
  <si>
    <t>New ESG metric — replaces the prior product-plastic target (better suited to hard-goods cases). Packaging is [Sample Company]'s material environmental lever.</t>
  </si>
  <si>
    <t>Supplier Labor Compliance Rate</t>
  </si>
  <si>
    <t>% of active CM and material suppliers who passed ethical/labor compliance audits.</t>
  </si>
  <si>
    <t>Procurement / audit records</t>
  </si>
  <si>
    <t>3pp improvement — IPS initiated audit program with top 3 factories</t>
  </si>
  <si>
    <t>INPUT SHEET 3 of 3   ·   SUPPLIER SCORECARD — [Sample Company] Key Suppliers (Summary View)</t>
  </si>
  <si>
    <t>Score each supplier 1–5 on every dimension in the orange cells (5 = excellent, 1 = critical).  These drive each supplier's weighted overall score and its ON TRACK / MONITOR / ACTION rating — shown on the total row below and in the DASHBOARD supplier summary.  →  A falling score moves a supplier toward ACTION REQUIRED.
Color key:   YELLOW = type text   ·   ORANGE = type a number   ·   GREEN = result from a text input   ·   BLUE = result from a number input   ·   GREY = label (do not edit)</t>
  </si>
  <si>
    <t>HOW TO USE: Score each supplier 1–5 for each dimension (5 = excellent, 1 = critical failure). Weighted score in the total row shows overall supplier health. Green = at or above target. Yellow = close but monitor. Red = action required. Use this as the agenda for your quarterly Supplier Business Review.</t>
  </si>
  <si>
    <t>SCORECARD DIMENSION
(Weight)</t>
  </si>
  <si>
    <t>Shenzhen Electronics Co
China (Shenzhen)
BLE Electronics + Plastics
Primary electronics CM</t>
  </si>
  <si>
    <t>Viet Soft Goods Co
Vietnam (Ho Chi Minh)
Soft Goods + Golf Bags
100% soft goods vol</t>
  </si>
  <si>
    <t>Phnom Penh Apparel
Cambodia
Lifestyle Apparel + Hats
100% lifestyle apparel</t>
  </si>
  <si>
    <t>Taiwan Components
Taiwan (Taipei)
BLE Modules + PCBAs
Electronics components</t>
  </si>
  <si>
    <t>TARGET SCORE
(minimum
acceptable
to remain active)</t>
  </si>
  <si>
    <t>RATING
(On Track /
Monitor /
Action Req'd)</t>
  </si>
  <si>
    <t>RELIABILITY (40% of total) — Does this supplier deliver what was promised, on time and complete?</t>
  </si>
  <si>
    <t>On-Time Delivery
(Weight: 20%)
% of POs delivered to requested dock date. 5=98%+  4=95–97%  3=90–94%  2=85–89%  1=less than 85%</t>
  </si>
  <si>
    <t>Monitor</t>
  </si>
  <si>
    <t>Order Fill Rate
(Weight: 10%)
% of POs shipped complete on first delivery. 5=99%+  4=97–98%  3=93–96%  2=89–92%  1=less than 89%</t>
  </si>
  <si>
    <t>Quality / First-Pass Yield
(Weight: 10%)
% of units passing QC inspection without rework. 5=99.5%+  4=99–99.4%  3=97–98.9%  2=95–96.9%  1=less than 95%</t>
  </si>
  <si>
    <t>RESPONSIVENESS (25% of total) — How fast and predictable is this supplier?</t>
  </si>
  <si>
    <t>Lead Time Performance
(Weight: 15%)
Actual vs. quoted lead time. 5=always meets  4=within 1 wk  3=within 2 wks  2=within 3 wks  1=more than 3 wks variance</t>
  </si>
  <si>
    <t>Order Acknowledgment Speed
(Weight: 10%)
Days to confirm PO and provide ship date. 5=same day  4=1 day  3=2–3 days  2=4–5 days  1=more than 5 days</t>
  </si>
  <si>
    <t>COST (15% of total) — Is this supplier price-competitive and cost-transparent?</t>
  </si>
  <si>
    <t>Price Competitiveness
(Weight: 10%)
vs. market benchmark. 5=10%+ below market  4=at or below  3=at market  2=5–10% above  1=more than 10% above</t>
  </si>
  <si>
    <t>On Track</t>
  </si>
  <si>
    <t>Invoice Accuracy
(Weight: 5%)
% of invoices with no errors. 5=100%  4=99%  3=97–98%  2=95–96%  1=less than 95%</t>
  </si>
  <si>
    <t>RISK &amp; COMPLIANCE (20% of total) — Does this supplier protect [Sample Company] from disruption and exposure?</t>
  </si>
  <si>
    <t>Financial Stability
(Weight: 5%)
Assessment of financial health. 5=strong/audited  4=stable  3=adequate  2=some concern  1=significant risk</t>
  </si>
  <si>
    <t>Labor &amp; Ethics Compliance
(Weight: 8%)
Labor audit score. 5=certified (WRAP/BSCI/SA8000)  4=audited+passing  3=minor findings  2=not audited  1=failed audit</t>
  </si>
  <si>
    <t>ACTION REQUIRED</t>
  </si>
  <si>
    <t>Business Continuity Plan
(Weight: 4%)
Does supplier have a formal BCP? 5=tested BCP with backup capacity  4=documented  3=partial  2=informal  1=none</t>
  </si>
  <si>
    <t>Communication &amp; Responsiveness
(Weight: 3%)
Proactive communication on issues; quality of account management. 5=excellent  3=adequate  1=poor</t>
  </si>
  <si>
    <t>WEIGHTED OVERALL SCORE (max = 5.0)</t>
  </si>
  <si>
    <t>3.8 min</t>
  </si>
  <si>
    <t>—</t>
  </si>
  <si>
    <t>OVERALL RATING</t>
  </si>
  <si>
    <t>SUPPLIER PRIORITY ACTIONS — Address before next Supplier Business Review</t>
  </si>
  <si>
    <t>SUPPLIER</t>
  </si>
  <si>
    <t>RATING</t>
  </si>
  <si>
    <t>TOP PRIORITY ACTION</t>
  </si>
  <si>
    <t>SECONDARY ACTION</t>
  </si>
  <si>
    <t>OWNER</t>
  </si>
  <si>
    <t>TARGET DATE</t>
  </si>
  <si>
    <t>NOTES</t>
  </si>
  <si>
    <t>Shenzhen Electronics Co (China — Electronics + Plastics)</t>
  </si>
  <si>
    <t>ACTION REQ</t>
  </si>
  <si>
    <t>Complete WRAP/BSCI labor audit — lowest labor score in portfolio (2.5/5)</t>
  </si>
  <si>
    <t>Request and review Business Continuity Plan; address lead-time variance</t>
  </si>
  <si>
    <t>IPS Procurement Lead</t>
  </si>
  <si>
    <t>Q4 2026</t>
  </si>
  <si>
    <t>Audit + QC review on next factory visit</t>
  </si>
  <si>
    <t>Viet Soft Goods Co (Vietnam — Soft Goods + Golf Bags)</t>
  </si>
  <si>
    <t>MONITOR</t>
  </si>
  <si>
    <t>Complete labor audit — Vietnam under retailer scrutiny (Dick’s, Golf Galaxy)</t>
  </si>
  <si>
    <t>Document BCP; address OTD and qualify a backup soft-goods source</t>
  </si>
  <si>
    <t>Q3 2026</t>
  </si>
  <si>
    <t>100% of soft-goods volume — single-source risk</t>
  </si>
  <si>
    <t>Phnom Penh Apparel (Cambodia — Lifestyle Apparel + Hats)</t>
  </si>
  <si>
    <t>Complete labor/ethics audit (score 2.5/5); BCP gap (2.0/5)</t>
  </si>
  <si>
    <t>Build 60-day OTD improvement plan (OTD 3.0/5); qualify backup apparel source</t>
  </si>
  <si>
    <t>Single-source on Cambodia lifestyle apparel</t>
  </si>
  <si>
    <t>Taiwan Components (Taiwan — BLE Modules + PCBAs)</t>
  </si>
  <si>
    <t>ON TRACK</t>
  </si>
  <si>
    <t>Maintain relationship; negotiate multi-year supply agreement</t>
  </si>
  <si>
    <t>Include in annual benchmarking review</t>
  </si>
  <si>
    <t>IPS Managing Partner</t>
  </si>
  <si>
    <t>Annual</t>
  </si>
  <si>
    <t>Best performer in portfolio — protect this relationship</t>
  </si>
  <si>
    <t>DOCUMENTATION   ·   SCOR PROCESSES — [Sample Company] Operating Model</t>
  </si>
  <si>
    <t>DOCUMENTATION — text only.  Describe how your supply chain runs each of the 7 SCOR processes (the yellow column).  This sheet is narrative context in your own words; it does NOT drive the calculations or the Dashboard.  (The numbers that move the model live on the three yellow INPUT SHEETS.)
Color key:   YELLOW = type text   ·   ORANGE = type a number   ·   GREEN = result from a text input   ·   BLUE = result from a number input   ·   GREY = label (do not edit)</t>
  </si>
  <si>
    <t>WHAT SCOR SAYS THIS IS</t>
  </si>
  <si>
    <t>YOUR OPERATING MODEL
(edit yellow cell)</t>
  </si>
  <si>
    <t>PRIMARY ATTRIBUTE</t>
  </si>
  <si>
    <t>KEY DECISIONS</t>
  </si>
  <si>
    <t>KPI HOOKS</t>
  </si>
  <si>
    <t>SUGGESTED IMPROVEMENTS</t>
  </si>
  <si>
    <t>Governance layer. Sets SC strategy, operating rules, risk management, and business alignment.</t>
  </si>
  <si>
    <t>Supply chain strategy set by IPS managing partner in collaboration with [Sample Company] brand leadership. Annual strategy review; monthly ops cadence. No formal SC risk register in place — risks managed reactively. Retail compliance rules (ASN, labeling, EDI) managed by IPS logistics team; chargeback events trigger corrective action. Sustainability goals under development; no formal SC-level KPIs yet. IPS manages all supplier relationships across four countries (China, Vietnam, Cambodia, Taiwan) on behalf of [Sample Company].</t>
  </si>
  <si>
    <t>Agility / Reliability</t>
  </si>
  <si>
    <t>Who owns SC strategy?
How are retail compliance rules enforced proactively?
How is seasonal risk escalated?</t>
  </si>
  <si>
    <t>Chargeback rate %
Risk incident response time
Strategy-execution alignment</t>
  </si>
  <si>
    <t>Formalize retail compliance playbook
Create SC risk register
Translate sustainability goals into sourcing KPIs</t>
  </si>
  <si>
    <t>Demand forecasting, supply planning, inventory planning, and capacity planning.</t>
  </si>
  <si>
    <t>Monthly S&amp;OP cadence. Demand forecast is category-manager driven with input from marketing team; no statistical baseline. Social media and AI marketing signals are not yet formally integrated into the planning process. 12-week rolling PO plan by factory. Seasonal pre-build (Masters season Q1, summer golf season Q2, holiday Q4) done ad hoc — no formal triggers. Inventory tracked in NetSuite across ~120 active SKUs spanning 5 product categories. Electronics category has the longest and most variable lead times — requires earliest commitment.</t>
  </si>
  <si>
    <t>Responsiveness / Reliability</t>
  </si>
  <si>
    <t>How is seasonal demand modeled?
When are pre-season POs released?
How is safety stock set by SKU?</t>
  </si>
  <si>
    <t>Forecast accuracy (MAPE)
Inventory days on hand
In-stock rate at retail</t>
  </si>
  <si>
    <t>Implement statistical forecasting baseline
Define formal seasonal pre-build triggers
Segment inventory by ABC/XYZ</t>
  </si>
  <si>
    <t>Customer order lifecycle — receipt, confirmation, scheduling, changes, pricing, retail compliance.</t>
  </si>
  <si>
    <t>EDI orders from PGA Tour Superstore, Dick's Sporting Goods, and Golf Galaxy. Shopify for DTC. Amazon Seller Central for marketplace. Manual PO entry for small accounts and pro shop distributors. Order confirmation: EDI same-day; Shopify/Amazon automated; manual 24–48 hours. Retail compliance (ASN, label specs, carton marking) managed by IPS logistics team — errors generate chargebacks. Amazon order management is automated but requires constant ASIN and listing maintenance.</t>
  </si>
  <si>
    <t>Reliability / Responsiveness</t>
  </si>
  <si>
    <t>What is OTD commitment by channel?
How are ASN and labeling errors prevented?
What is DTC order promise time?</t>
  </si>
  <si>
    <t>Order fill rate %
On-time delivery %
Chargeback rate %
DTC order-to-ship time</t>
  </si>
  <si>
    <t>Build retail compliance checklist per account
Automate ASN generation
Define DTC order cut-off and promise time SLA</t>
  </si>
  <si>
    <t>IPS manages all factory relationships across four countries:
• China (Shenzhen/Guangdong): BLE electronics, custom molded plastic accessories, training aids — 14–18 week lead times
• Vietnam (Ho Chi Minh City): soft goods (gloves, socks, apparel, rain gear), golf bags — 12–16 week lead times
• Cambodia (Phnom Penh): lifestyle apparel, hats, basic soft accessories — 10–14 week lead times
• Taiwan (Taipei/Taichung): electronics components, PCBAs, BLE modules — 8–12 week lead times
No formal supplier scorecards in place. IPS manages QC and compliance audits. FCC and CE certification required for all BLE electronics — managed by IPS with certification partners.</t>
  </si>
  <si>
    <t>Cost / Reliability / Agility</t>
  </si>
  <si>
    <t>How is China concentration risk managed?
What triggers a second-source order?
How is inbound lead time visibility maintained?</t>
  </si>
  <si>
    <t>Supplier OTD %
Inbound lead time by supplier
Inbound freight cost per unit</t>
  </si>
  <si>
    <t>Implement supplier scorecards
Qualify 3rd plastic supplier
Move to weekly inbound visibility reporting</t>
  </si>
  <si>
    <t>No owned manufacturing — all production outsourced to IPS-managed factories. Electronics: final assembly and firmware loading at China factory; FCC/CE testing at approved labs. Plastics: injection molding + assembly at China CM; custom tooling per SKU owned by [Sample Company]. Soft goods: CMT (cut, make, trim) at Vietnam and Cambodia factories. Retail packaging: custom retail boxes per account spec (PGA Tour Superstore, Dick's, Golf Galaxy specs differ). Kitting and retail-ready packaging assembly done at U.S. 3PL. No formal yield or quality tracking at CM level — IPS manages QC via factory visits and third-party audits.</t>
  </si>
  <si>
    <t>Cost / Reliability</t>
  </si>
  <si>
    <t>How is CM quality controlled?
How are account-specific pack configs managed at 3PL?
What is rework rate for packaging errors?</t>
  </si>
  <si>
    <t>CM first-pass quality rate %
Kitting cycle time (days)
Packaging error rate %</t>
  </si>
  <si>
    <t>Define CM quality audit checklist
Document kitting specs per retail account
Track rework rate monthly</t>
  </si>
  <si>
    <t>Warehousing, transportation, last-mile delivery.</t>
  </si>
  <si>
    <t>Primary 3PL fulfillment center: U.S. East Coast (serving retail accounts and DTC East). Secondary 3PL consideration: West Coast node for Amazon FBA and DTC West. Outbound: UPS/FedEx parcel for DTC; LTL/FTL to retail DCs (Dick's, PGA Tour Superstore, Golf Galaxy). Amazon FBA: select evergreen SKUs fulfilled via FBA for Prime eligibility. Average DTC order-to-ship: 2.1 days (target: same day or next day). Retail routing guide compliance managed by IPS logistics team.</t>
  </si>
  <si>
    <t>Reliability / Responsiveness / Cost</t>
  </si>
  <si>
    <t>How is retail DC routing guide compliance tracked?
How is DTC shipping speed guaranteed?
How is peak DC capacity planned?</t>
  </si>
  <si>
    <t>Perfect order fulfillment %
On-time delivery to retail DC %
DTC order-to-ship time (days)
Freight cost per unit</t>
  </si>
  <si>
    <t>Negotiate direct freight rates (not 3PL passthrough)
Add outbound visibility dashboard
Define peak season overflow plan by August each year</t>
  </si>
  <si>
    <t>Customer returns, retailer returns, damaged goods, recalls.</t>
  </si>
  <si>
    <t>DTC return rate: ~7% across all categories (electronics highest at ~12%; accessories lowest at ~4%). Amazon return rate: ~9% (driven by electronics and training aids with fit/performance expectations). Retail returns: seasonal end-of-life markdown and return rights with major retail accounts. Returns processed at U.S. 3PL. Disposition: restock if sellable, liquidate or scrap if not. No formal return reason code tracking in place. Electronics returns require firmware check and retest before restock — adds cost and cycle time. No product recall plan documented for BLE electronics (regulatory exposure).</t>
  </si>
  <si>
    <t>Reliability / Cost / Environmental</t>
  </si>
  <si>
    <t>What is the DTC return rate by SKU?
How are seasonal retailer returns planned for?
What is the disposition process for damaged returns?</t>
  </si>
  <si>
    <t>DTC return rate %
Return processing time (days)
Cost of returns as % of revenue</t>
  </si>
  <si>
    <t>Implement return reason code tracking
Negotiate return windows with retail accounts
Document product recall playbook</t>
  </si>
  <si>
    <t>DOCUMENTATION   ·   GOVERNANCE — Planning Forums &amp; Decision Cadences</t>
  </si>
  <si>
    <t>DOCUMENTATION — text only.  Record your planning forums, cadences, and decision owners.  This sheet is narrative context in your own words; it does NOT drive the calculations or the Dashboard.  (The numbers that move the model live on the three yellow INPUT SHEETS.)
Color key:   YELLOW = type text   ·   ORANGE = type a number   ·   GREEN = result from a text input   ·   BLUE = result from a number input   ·   GREY = label (do not edit)</t>
  </si>
  <si>
    <t>Governance is the system of forums and accountability that keeps supply chain decisions visible and actionable. Without it, even good processes break down. In SCOR, governance sits in the Orchestrate domain. Strong governance is the biggest differentiator between Level 2 and Level 4 maturity.</t>
  </si>
  <si>
    <t>FORUM</t>
  </si>
  <si>
    <t>FREQUENCY</t>
  </si>
  <si>
    <t>CORE DECISIONS</t>
  </si>
  <si>
    <t>INPUTS REQUIRED</t>
  </si>
  <si>
    <t>OUTPUTS PRODUCED</t>
  </si>
  <si>
    <t>[SAMPLE COMPANY] STATUS</t>
  </si>
  <si>
    <t>Daily Ops Standup</t>
  </si>
  <si>
    <t>Daily</t>
  </si>
  <si>
    <t>Shipment exceptions; production issues; urgent escalations</t>
  </si>
  <si>
    <t>Open orders; 3PL daily report; exception log</t>
  </si>
  <si>
    <t>Expedite decisions; escalation actions</t>
  </si>
  <si>
    <t>Operations Manager</t>
  </si>
  <si>
    <t>Informal — ad hoc calls only</t>
  </si>
  <si>
    <t>Weekly Supply &amp; Demand Review</t>
  </si>
  <si>
    <t>Weekly</t>
  </si>
  <si>
    <t>Demand vs. plan; inventory at 3PL; inbound ETA</t>
  </si>
  <si>
    <t>NetSuite inventory; ocean freight ETA; demand signals</t>
  </si>
  <si>
    <t>Updated replenishment plan; expedite flags</t>
  </si>
  <si>
    <t>SC/Planning Lead</t>
  </si>
  <si>
    <t>Does not exist — done monthly only</t>
  </si>
  <si>
    <t>Monthly S&amp;OP</t>
  </si>
  <si>
    <t>3–12 month demand/supply alignment; pre-build decisions; seasonal readiness</t>
  </si>
  <si>
    <t>Sales estimate; inventory position; factory capacity</t>
  </si>
  <si>
    <t>Consensus plan; approved PO release schedule</t>
  </si>
  <si>
    <t>VP Operations</t>
  </si>
  <si>
    <t>Exists — informal, sales-driven, no financial integration</t>
  </si>
  <si>
    <t>Quarterly Business Review</t>
  </si>
  <si>
    <t>KPI performance; retail account health; strategic initiative progress</t>
  </si>
  <si>
    <t>KPI scorecard; chargeback report; initiative status</t>
  </si>
  <si>
    <t>Updated priorities; resource decisions</t>
  </si>
  <si>
    <t>CEO + VP Ops</t>
  </si>
  <si>
    <t>Does not exist — ad hoc only</t>
  </si>
  <si>
    <t>Seasonal Readiness Review</t>
  </si>
  <si>
    <t>Bi-annual (Jan + Jul)</t>
  </si>
  <si>
    <t>Peak season inventory plan; 3PL capacity confirmation; promotional timing</t>
  </si>
  <si>
    <t>Historical seasonal data; retailer forecasts; factory capacity</t>
  </si>
  <si>
    <t>Approved pre-build plan; 3PL staffing plan</t>
  </si>
  <si>
    <t>VP Ops + Planning</t>
  </si>
  <si>
    <t>Does not exist — handled reactively each year</t>
  </si>
  <si>
    <t>Supplier Business Review</t>
  </si>
  <si>
    <t>Supplier performance vs. scorecard; capacity outlook; risk alignment</t>
  </si>
  <si>
    <t>Supplier scorecard; forecast share; issue log</t>
  </si>
  <si>
    <t>Updated supplier action plans; risk mitigations</t>
  </si>
  <si>
    <t>Procurement Lead</t>
  </si>
  <si>
    <t>Does not exist — no scorecards in place</t>
  </si>
  <si>
    <t>[SAMPLE COMPANY] GOVERNANCE GAPS — Priority Actions</t>
  </si>
  <si>
    <t>EXISTS?</t>
  </si>
  <si>
    <t>PRIORITY</t>
  </si>
  <si>
    <t>CURRENT GAPS</t>
  </si>
  <si>
    <t>RECOMMENDED NEXT STEP</t>
  </si>
  <si>
    <t>TARGET OWNER</t>
  </si>
  <si>
    <t>No</t>
  </si>
  <si>
    <t>High</t>
  </si>
  <si>
    <t>Monthly cadence too slow for inbound ocean freight management and DTC demand swings</t>
  </si>
  <si>
    <t>Launch weekly 30-min review; standard agenda: inventory, inbound ETAs, open order exceptions</t>
  </si>
  <si>
    <t>SC Lead</t>
  </si>
  <si>
    <t>Peak season catches team off guard every year; 3PL overtime costs spike in Aug and Nov</t>
  </si>
  <si>
    <t>Add bi-annual review to calendar (Jan for spring/Masters season, Jul for holiday); define readiness checklist</t>
  </si>
  <si>
    <t>Jan 2027</t>
  </si>
  <si>
    <t>No visibility into supplier performance; issues surface via late shipments or quality failures</t>
  </si>
  <si>
    <t>Build scorecard; launch quarterly SBR with top 3 suppliers by Q4 2026</t>
  </si>
  <si>
    <t>Medium</t>
  </si>
  <si>
    <t>SC performance not reported to leadership; chargeback costs not attributed to root cause</t>
  </si>
  <si>
    <t>Design 1-page QBR format; tie to KPI scorecard; schedule first session Q3 2026</t>
  </si>
  <si>
    <t>DOCUMENTATION   ·   RISKS &amp; IMPROVEMENTS — [Sample Company] Risk Log and Priority Actions</t>
  </si>
  <si>
    <t>DOCUMENTATION — text only.  Log your supply-chain risks and improvement initiatives.  This sheet is narrative context in your own words; it does NOT drive the calculations or the Dashboard.  (The numbers that move the model live on the three yellow INPUT SHEETS.)
Color key:   YELLOW = type text   ·   ORANGE = type a number   ·   GREEN = result from a text input   ·   BLUE = result from a number input   ·   GREY = label (do not edit)</t>
  </si>
  <si>
    <t>PART 1 — RISK REGISTER  |  Impact and Likelihood: H = High   M = Medium   L = Low</t>
  </si>
  <si>
    <t>RISK DESCRIPTION</t>
  </si>
  <si>
    <t>IMPACT</t>
  </si>
  <si>
    <t>LIKELIHOOD</t>
  </si>
  <si>
    <t>RELATED PROCESS</t>
  </si>
  <si>
    <t>MITIGATION PLAN</t>
  </si>
  <si>
    <t>TIME HORIZON</t>
  </si>
  <si>
    <t>BLE electronics regulatory compliance — FCC/CE certification required; process managed by IPS but risk of launch delay</t>
  </si>
  <si>
    <t>H</t>
  </si>
  <si>
    <t>M</t>
  </si>
  <si>
    <t>SOURCE / ORCHESTRATE</t>
  </si>
  <si>
    <t>Maintain IPS certification partner relationships; build 6-week cert buffer into all electronics launch timelines</t>
  </si>
  <si>
    <t>IPS / Procurement Lead</t>
  </si>
  <si>
    <t>Immediate</t>
  </si>
  <si>
    <t>Multi-country sourcing complexity — 4 countries, 15+ factories; quality consistency risk across categories</t>
  </si>
  <si>
    <t>Implement IPS factory scorecard for all active suppliers; quarterly factory visit schedule; third-party QC audits</t>
  </si>
  <si>
    <t>3–6 months</t>
  </si>
  <si>
    <t>Retail chargebacks at 2.8% of revenue — ASN and labeling errors; risk of penalty or delisting from key retail accounts</t>
  </si>
  <si>
    <t>Build per-account compliance playbook for PGA Tour Superstore, Dick's, Golf Galaxy; automate ASN generation</t>
  </si>
  <si>
    <t>IPS Ops Manager</t>
  </si>
  <si>
    <t>Demand forecasting at 40% MAPE — social/AI marketing signals not integrated into supply plan; drives both stockouts and excess</t>
  </si>
  <si>
    <t>Integrate social engagement and AI attribution data into monthly S&amp;OP; pilot statistical baseline for top 20 SKUs</t>
  </si>
  <si>
    <t>Planning Lead</t>
  </si>
  <si>
    <t>Electronics DTC return rate at 12% — highest category; root cause unknown; no reason code tracking</t>
  </si>
  <si>
    <t>Implement return reason codes in Shopify and Amazon; monthly returns review; target firmware/UX fix for top return driver</t>
  </si>
  <si>
    <t>Ops / CS Lead</t>
  </si>
  <si>
    <t>Amazon algorithm dependency — ASIN ranking changes cause demand spikes/drops with no advance warning</t>
  </si>
  <si>
    <t>ORDER / PLAN</t>
  </si>
  <si>
    <t>Diversify DTC revenue to Shopify direct (target 30%+ of DTC off Amazon); build safety stock buffer for top Amazon ASINs</t>
  </si>
  <si>
    <t>Brand / Marketing Lead</t>
  </si>
  <si>
    <t>Trend-sensitive lifestyle products (hats, apparel) — 10–14 week lead time vs. 4–6 week social trend cycle</t>
  </si>
  <si>
    <t>Limit fashion/trend SKU commitments to 60% of forecast; hold 40% open-to-buy for in-season chasing via nearshore</t>
  </si>
  <si>
    <t>Merchandising / IPS</t>
  </si>
  <si>
    <t>6–18 months</t>
  </si>
  <si>
    <t>Single 3PL East Coast — no redundancy; West Coast DTC and Amazon FBA coverage gap</t>
  </si>
  <si>
    <t>Evaluate West Coast 3PL or Amazon FBA expansion for evergreen electronics and accessories</t>
  </si>
  <si>
    <t>IPS Ops</t>
  </si>
  <si>
    <t>Tooling ownership risk — custom plastic tooling ($15K–40K per SKU) held at China CMs; IP and asset recovery risk</t>
  </si>
  <si>
    <t>L</t>
  </si>
  <si>
    <t>Formalize tooling ownership in all CM contracts; maintain tooling register; include in annual factory review</t>
  </si>
  <si>
    <t>IPS / Legal</t>
  </si>
  <si>
    <t>PART 2 — IMPROVEMENT INITIATIVES  |  Effort: Quick Win = less than 3 months   Medium = 3–9 months   Strategic = 9+ months</t>
  </si>
  <si>
    <t>IMPROVEMENT INITIATIVE</t>
  </si>
  <si>
    <t>BUSINESS IMPACT</t>
  </si>
  <si>
    <t>EFFORT</t>
  </si>
  <si>
    <t>EXPECTED BENEFIT</t>
  </si>
  <si>
    <t>STATUS</t>
  </si>
  <si>
    <t>Build per-account retail compliance playbook (ASN, labeling, routing) for PGA Tour Superstore, Dick's, Golf Galaxy</t>
  </si>
  <si>
    <t>Quick Win</t>
  </si>
  <si>
    <t>Reduce chargeback rate 2.8% to &lt;1% — direct net revenue improvement; protect retail relationships</t>
  </si>
  <si>
    <t>In Progress</t>
  </si>
  <si>
    <t>Implement IPS factory scorecard for all active suppliers across 4 countries</t>
  </si>
  <si>
    <t>Improve factory OTD and quality visibility; early warning on regulatory and quality risk</t>
  </si>
  <si>
    <t>Not Started</t>
  </si>
  <si>
    <t>Integrate social/AI marketing signals into monthly S&amp;OP demand review</t>
  </si>
  <si>
    <t>Reduce MAPE from 40% to ~25%; improve seasonal pre-buy accuracy; reduce trend-driven excess inventory</t>
  </si>
  <si>
    <t>Planning + Marketing</t>
  </si>
  <si>
    <t>Add seasonal pre-build trigger rules to S&amp;OP calendar (Masters Q1, Summer Q2, Holiday Q4)</t>
  </si>
  <si>
    <t>Reduce seasonal stockouts at retail; smooth factory production load; reduce air freight expediting</t>
  </si>
  <si>
    <t>IPS / Planning</t>
  </si>
  <si>
    <t>Implement return reason code tracking across Shopify and Amazon</t>
  </si>
  <si>
    <t>Identify electronics return root causes; target 3pp DTC return rate reduction; reduce cost of returns</t>
  </si>
  <si>
    <t>Ops / CS</t>
  </si>
  <si>
    <t>Expand Shopify DTC as primary channel — reduce Amazon dependency to &lt;50% of DTC revenue</t>
  </si>
  <si>
    <t>ORDER / ORCHESTRATE</t>
  </si>
  <si>
    <t>Strategic</t>
  </si>
  <si>
    <t>Improve margin (no Amazon fees); reduce algorithm dependency risk; build direct customer relationship</t>
  </si>
  <si>
    <t>Brand / Marketing</t>
  </si>
  <si>
    <t>Develop West Coast 3PL or Amazon FBA node for electronics and evergreen accessories</t>
  </si>
  <si>
    <t>Reduce DTC order-to-ship from 2.1 days to same-day for West Coast; improve Amazon Prime eligibility</t>
  </si>
  <si>
    <t>Formalize open-to-buy process for trend/lifestyle category — limit forward commitment to 60%</t>
  </si>
  <si>
    <t>Reduce end-of-season markdown exposure; improve in-season chasing capability for trend SKUs</t>
  </si>
  <si>
    <t>Define BLE electronics product recall and field service protocol</t>
  </si>
  <si>
    <t>ORCHESTRATE / RETURN</t>
  </si>
  <si>
    <t>Reduce regulatory exposure; meet retailer safety requirements; protect brand reputation</t>
  </si>
  <si>
    <t>Evaluate nearshore (Mexico/Costa Rica) for lifestyle apparel category to reduce lead times</t>
  </si>
  <si>
    <t>Reduce lifestyle category lead time from 12–14 weeks to 6–8 weeks; improve trend responsiveness</t>
  </si>
  <si>
    <t>IPS Procurement</t>
  </si>
  <si>
    <t>SCOR PERFORMANCE DASHBOARD — [Sample Company]</t>
  </si>
  <si>
    <t>COLOR KEY — how this workbook works:    YELLOW = type TEXT here    ·    ORANGE = type a NUMBER here    ·    GREEN = result auto-calculated from a TEXT input    ·    BLUE = result auto-calculated from a NUMBER input    ·    GREY = label / structure (do not edit)</t>
  </si>
  <si>
    <t>HOW TO READ THIS DASHBOARD</t>
  </si>
  <si>
    <t>Every value here is calculated automatically from your inputs — nothing on this tab is typed directly.  GREEN cells are results driven by TEXT inputs (the KPIs tab);  BLUE cells are results driven by NUMBER inputs (the Supplier Scorecard and the channel-mix %).  Each KPI below is shown four ways — Baseline, Target, Gap, and Stretch — labeled in the SCENARIO column.  To change anything, edit the yellow / orange cells on the KPIs, INPUTS, or Supplier Scorecard tabs and this dashboard refreshes instantly.</t>
  </si>
  <si>
    <t xml:space="preserve">  ⚡  MODEL CALIBRATION — These INPUTS drive this Dashboard automatically. Change any value below → Dashboard updates. All other INPUTS fields are TEXT ONLY.</t>
  </si>
  <si>
    <t>SCOR ATTRIBUTE SCORECARD — Current Maturity vs. Benchmark</t>
  </si>
  <si>
    <t>CURRENT
(1–5)</t>
  </si>
  <si>
    <t>BENCHMARK
(industry)</t>
  </si>
  <si>
    <t>GAP</t>
  </si>
  <si>
    <t>KEY DRIVER</t>
  </si>
  <si>
    <t>RECOMMENDED FOCUS</t>
  </si>
  <si>
    <t>[SAMPLE COMPANY] NOTE</t>
  </si>
  <si>
    <t>2.0/5</t>
  </si>
  <si>
    <t>3.5/5</t>
  </si>
  <si>
    <t>▼ 1.5</t>
  </si>
  <si>
    <t>HIGH</t>
  </si>
  <si>
    <t>Chargeback 2.8%; OTD 83%; In-stock 86%</t>
  </si>
  <si>
    <t>Fix ASN/labeling compliance (IPS compliance playbook); improve 3PL accuracy</t>
  </si>
  <si>
    <t>Chargebacks at PGA Tour Superstore and Dick's threaten shelf position</t>
  </si>
  <si>
    <t>3.0/5</t>
  </si>
  <si>
    <t>▼ 1.0</t>
  </si>
  <si>
    <t>Retail LT 8 days; China electronics LT 16 weeks</t>
  </si>
  <si>
    <t>Compress DTC order-to-ship; reduce electronics inbound lead time</t>
  </si>
  <si>
    <t>DTC is 45% of revenue and growing — speed is a competitive differentiator</t>
  </si>
  <si>
    <t>1.5/5</t>
  </si>
  <si>
    <t>2.5/5</t>
  </si>
  <si>
    <t>Forecast MAPE 40%; social signals not in plan</t>
  </si>
  <si>
    <t>Integrate social/AI signals into S&amp;OP; add seasonal pre-build rules</t>
  </si>
  <si>
    <t>Trend-driven lifestyle products require faster demand response than current model allows</t>
  </si>
  <si>
    <t>▼ 0.5</t>
  </si>
  <si>
    <t>MED</t>
  </si>
  <si>
    <t>SC cost 24% revenue; blended inbound freight high</t>
  </si>
  <si>
    <t>Direct freight negotiation via IPS; reduce chargeback cost</t>
  </si>
  <si>
    <t>Multi-country sourcing adds complexity cost — IPS management is the mitigation</t>
  </si>
  <si>
    <t>82 days inventory; 4.4x turns</t>
  </si>
  <si>
    <t>ABC/XYZ by category; electronics vs. accessories safety stock policy</t>
  </si>
  <si>
    <t>High DOH driven by long electronics lead times and poor trend forecast accuracy</t>
  </si>
  <si>
    <t>LOW</t>
  </si>
  <si>
    <t>Electronics sustainability profile TBD</t>
  </si>
  <si>
    <t>Define electronics end-of-life and packaging reduction roadmap</t>
  </si>
  <si>
    <t>BLE electronics have different sustainability profile than plastic consumer goods — strategy TBD</t>
  </si>
  <si>
    <t>48% supplier compliance rate across 4 countries</t>
  </si>
  <si>
    <t>IPS factory audit program; Cambodia is highest priority</t>
  </si>
  <si>
    <t>U.S. specialty retail (Dick's, Golf Galaxy) increasingly require supplier labor compliance</t>
  </si>
  <si>
    <t>KPI SCORECARD — each KPI is shown as Baseline · Target · Gap · Stretch (see the SCENARIO column).  All values are live (GREEN) from the KPIs tab — edit there to update.</t>
  </si>
  <si>
    <t>SCENARIO</t>
  </si>
  <si>
    <t>VALUE
(live from KPIs tab)</t>
  </si>
  <si>
    <t>VS. INDUSTRY
BENCHMARK</t>
  </si>
  <si>
    <t>STATUS / NOTE</t>
  </si>
  <si>
    <t>ACTION IF BELOW TARGET</t>
  </si>
  <si>
    <t>PROCESS</t>
  </si>
  <si>
    <t>BASELINE</t>
  </si>
  <si>
    <t>Industry avg: 85–90%</t>
  </si>
  <si>
    <t>Fix ASN errors; improve 3PL pick accuracy</t>
  </si>
  <si>
    <t>FULFILL/ORDER</t>
  </si>
  <si>
    <t>TARGET</t>
  </si>
  <si>
    <t>Near world class</t>
  </si>
  <si>
    <t>Gap to close — initiatives on RISKS &amp; IMPROVEMENTS tab</t>
  </si>
  <si>
    <t>STRETCH</t>
  </si>
  <si>
    <t>Best-in-class target</t>
  </si>
  <si>
    <t>Stretch = world-class performance. Use for 3-year planning horizon.</t>
  </si>
  <si>
    <t>Industry avg: 90%+</t>
  </si>
  <si>
    <t>Root-cause late shipments; improve DC scheduling</t>
  </si>
  <si>
    <t>On track with target</t>
  </si>
  <si>
    <t>Industry avg: 92–94%</t>
  </si>
  <si>
    <t>Improve forecast accuracy; reduce stockouts</t>
  </si>
  <si>
    <t>PLAN/FULFILL</t>
  </si>
  <si>
    <t>Achievable with forecast fix</t>
  </si>
  <si>
    <t>Industry avg: less than 1%</t>
  </si>
  <si>
    <t>Compliance playbook is the #1 priority</t>
  </si>
  <si>
    <t>ORDER/FULFILL</t>
  </si>
  <si>
    <t>Near best in class</t>
  </si>
  <si>
    <t>Industry avg: 1–2 days</t>
  </si>
  <si>
    <t>Define DTC pick-pack SLA in 3PL contract</t>
  </si>
  <si>
    <t>Achievable with 3PL SLA fix</t>
  </si>
  <si>
    <t>Industry avg: 5–8 days</t>
  </si>
  <si>
    <t>Compress pick/pack; reduce order cut-off lag</t>
  </si>
  <si>
    <t>Achievable</t>
  </si>
  <si>
    <t>Industry avg: 10–12 wks</t>
  </si>
  <si>
    <t>Negotiate expedite terms; qualify second electronics source</t>
  </si>
  <si>
    <t>Stretch target</t>
  </si>
  <si>
    <t>Industry avg (consumer goods): 20–30%</t>
  </si>
  <si>
    <t>Implement statistical baseline in NetSuite</t>
  </si>
  <si>
    <t>Achievable with statistical baseline</t>
  </si>
  <si>
    <t>Industry avg: 55–65 days</t>
  </si>
  <si>
    <t>ABC/XYZ segmentation; safety stock policy</t>
  </si>
  <si>
    <t>PLAN/SOURCE</t>
  </si>
  <si>
    <t>Industry avg: 5–6%</t>
  </si>
  <si>
    <t>Implement reason codes; fix top 3 drivers</t>
  </si>
  <si>
    <t>At industry average</t>
  </si>
  <si>
    <t>Industry expectation: 80%+</t>
  </si>
  <si>
    <t>Schedule WRAP/BSCI audits for top 3 suppliers</t>
  </si>
  <si>
    <t>Achievable via audit program</t>
  </si>
  <si>
    <t>TOP 5 PRIORITY ACTIONS — Highest impact, fastest time-to-value</t>
  </si>
  <si>
    <t>INITIATIVE</t>
  </si>
  <si>
    <t>KPIs IMPACTED</t>
  </si>
  <si>
    <t>EXPECTED VALUE</t>
  </si>
  <si>
    <t>#1</t>
  </si>
  <si>
    <t>Retail compliance playbook for PGA Tour Superstore, Dick's, Golf Galaxy (IPS-led)</t>
  </si>
  <si>
    <t>Chargeback rate, POF, OTD</t>
  </si>
  <si>
    <t>Quick Win (&lt;3 mo)</t>
  </si>
  <si>
    <t>Reduce chargebacks 2.8%→0.8% = direct net revenue; protect retail shelf position</t>
  </si>
  <si>
    <t>#2</t>
  </si>
  <si>
    <t>IPS factory scorecard for all active suppliers across 4 countries</t>
  </si>
  <si>
    <t>Supplier OTD, quality, compliance</t>
  </si>
  <si>
    <t>Factory performance visibility; early warning on quality and regulatory risk</t>
  </si>
  <si>
    <t>#3</t>
  </si>
  <si>
    <t>Integrate social/AI marketing signals into S&amp;OP demand planning</t>
  </si>
  <si>
    <t>PLAN/ORCHESTRATE</t>
  </si>
  <si>
    <t>MAPE, In-stock, DOH, Flexibility</t>
  </si>
  <si>
    <t>Medium (3–6 mo)</t>
  </si>
  <si>
    <t>MAPE 40%→22% (phased over 18–24 mo; ~30% by 12 mo); reduce trend-driven excess; improve seasonal pre-buy accuracy</t>
  </si>
  <si>
    <t>#4</t>
  </si>
  <si>
    <t>Expand Shopify DTC — reduce Amazon dependency to &lt;50% of DTC revenue</t>
  </si>
  <si>
    <t>ORDER/ORCHESTRATE</t>
  </si>
  <si>
    <t>OTD, Cost, Amazon risk</t>
  </si>
  <si>
    <t>Improve DTC margin; reduce algorithm dependency; build direct customer relationship</t>
  </si>
  <si>
    <t>#5</t>
  </si>
  <si>
    <t>Electronics return reason code tracking (Shopify + Amazon)</t>
  </si>
  <si>
    <t>DTC return rate, cost of returns</t>
  </si>
  <si>
    <t>Identify electronics return root causes; target 3pp return rate reduction</t>
  </si>
  <si>
    <t>MATURITY VIEW — Current vs. Target by SCOR Domain</t>
  </si>
  <si>
    <t>CURRENT
MATURITY</t>
  </si>
  <si>
    <t>TARGET
(12 mo)</t>
  </si>
  <si>
    <t>CURRENT DESCRIPTION</t>
  </si>
  <si>
    <t>WHAT IS MISSING</t>
  </si>
  <si>
    <t>NEXT MILESTONE</t>
  </si>
  <si>
    <t>2 / Defined</t>
  </si>
  <si>
    <t>3 / Managed</t>
  </si>
  <si>
    <t>▲ 1</t>
  </si>
  <si>
    <t>SC strategy exists via IPS; risk management reactive</t>
  </si>
  <si>
    <t>Formal risk register; SC risk register; sustainability KPIs</t>
  </si>
  <si>
    <t>Formalize risk register + retail compliance playbook</t>
  </si>
  <si>
    <t>Monthly S&amp;OP; sales-driven forecast; social signals not integrated</t>
  </si>
  <si>
    <t>Statistical baseline; social/AI integration; seasonal pre-build triggers</t>
  </si>
  <si>
    <t>Statistical baseline live for top 20 SKUs</t>
  </si>
  <si>
    <t>EDI for 3 major retail accounts; Shopify + Amazon automated; chargebacks reactive</t>
  </si>
  <si>
    <t>Per-account compliance checklist; automated ASN; Amazon ASIN management</t>
  </si>
  <si>
    <t>Compliance playbook live for PGA, Dick's, Golf Galaxy</t>
  </si>
  <si>
    <t>IPS manages 15+ factories across 4 countries; no formal scorecards</t>
  </si>
  <si>
    <t>IPS factory scorecards; SBR cadence; FCC/CE cert tracking in scorecard</t>
  </si>
  <si>
    <t>IPS scorecard live for top 4 suppliers</t>
  </si>
  <si>
    <t>All CM-based via IPS; kitting at 3PL; no formal yield tracking</t>
  </si>
  <si>
    <t>CM quality audit (IPS-led); kitting spec docs; rework rate tracking</t>
  </si>
  <si>
    <t>Kitting specs documented; IPS audit schedule confirmed</t>
  </si>
  <si>
    <t>Single 3PL East Coast; OTD measured; no West Coast coverage</t>
  </si>
  <si>
    <t>West Coast 3PL or FBA node; outbound visibility dashboard; direct freight</t>
  </si>
  <si>
    <t>Outbound visibility dashboard via 3PL + IPS oversight</t>
  </si>
  <si>
    <t>1 / Ad Hoc</t>
  </si>
  <si>
    <t>▲ 2</t>
  </si>
  <si>
    <t>Returns processed; no reason codes; electronics return cost not tracked</t>
  </si>
  <si>
    <t>Reason codes (Shopify + Amazon); electronics recall protocol; cost tracking</t>
  </si>
  <si>
    <t>Return reason codes live across all channels</t>
  </si>
  <si>
    <t>MATURITY SCALE:  1 = Ad Hoc (reactive, undocumented)  |  2 = Defined (processes documented)  |  3 = Managed (metrics tracked consistently)  |  4 = Integrated (cross-functional collaboration)  |  5 = Optimized (continuous improvement and advanced analytics)</t>
  </si>
  <si>
    <t>SUPPLIER RISK SUMMARY — Live from Supplier Scorecard Tab  (scores are 1–5; minimum threshold = 3.8)</t>
  </si>
  <si>
    <t>Weighted scores pull automatically from the SUPPLIER SCORECARD tab. Update scores there quarterly — this table refreshes. Green = at or above 3.8 threshold. Yellow = 3.3–3.79. Red = below 3.3 (action required).</t>
  </si>
  <si>
    <t>Shenzhen Electronics Co (China)</t>
  </si>
  <si>
    <t>Primary electronics + plastics CM</t>
  </si>
  <si>
    <t>≥ 3.8</t>
  </si>
  <si>
    <t>Electronics QC gaps; BCP missing; labor audit needed</t>
  </si>
  <si>
    <t>CRITICAL — lowest overall; WRAP audit + lead-time &amp; BCP plan</t>
  </si>
  <si>
    <t>Viet Soft Goods Co (Vietnam)</t>
  </si>
  <si>
    <t>Soft goods + golf bags — 100% soft goods vol</t>
  </si>
  <si>
    <t>Lead time risk; BCP gap; labor audit needed for Dick's/Golf Galaxy</t>
  </si>
  <si>
    <t>HIGH — labor audit + BCP; single-source soft goods</t>
  </si>
  <si>
    <t>Phnom Penh Apparel (Cambodia)</t>
  </si>
  <si>
    <t>Lifestyle apparel + hats — 100% lifestyle vol</t>
  </si>
  <si>
    <t>OTD below threshold; BCP missing; labor audit critical for U.S. retail</t>
  </si>
  <si>
    <t>HIGH — 60-day OTD plan + labor audit</t>
  </si>
  <si>
    <t>Taiwan Components (Taipei)</t>
  </si>
  <si>
    <t>BLE modules + PCBAs — electronics components</t>
  </si>
  <si>
    <t>No critical gaps — strongest performer in portfolio</t>
  </si>
  <si>
    <t>MAINTAIN — negotiate multi-year agreement</t>
  </si>
  <si>
    <t>PORTFOLIO RISK RATING</t>
  </si>
  <si>
    <t>MODERATE-HIGH RISK — 3 of 4 suppliers below the 3.8 active threshold. Shenzhen Electronics (3.21) is the one ACTION-REQUIRED supplier: lead-time variance, labor, and BCP all at 2.5/5. Phnom Penh Apparel (3.30) and Viet Soft Goods (3.52) are on MONITOR — BCP gaps and outstanding labor audits; Phnom Penh also carries the weakest OTD (3.0). Taiwan Components (4.19) is the only supplier above threshold. Priority: WRAP/BSCI labor audits across the three Asia CMs, plus a Shenzhen lead-time plan and a Phnom Penh OTD plan.</t>
  </si>
  <si>
    <t xml:space="preserve">  GLOSSARY — Key Terms &amp; Acronyms Used in This Workbook</t>
  </si>
  <si>
    <t>Plain-English definitions for every abbreviation, acronym, and technical term used across this workbook. Terms are organized into three categories: Supply Chain &amp; Operations, SCOR Framework, and Business &amp; Financial.</t>
  </si>
  <si>
    <t>Third-Party Logistics. A company hired to handle warehousing, fulfillment, and/or transportation on your behalf. [Sample Company] uses a 3PL on the U.S. East Coast.</t>
  </si>
  <si>
    <t>Contract Manufacturer. A factory that manufactures your products under contract — you own the product design and brand; they own the production facility and labor. Your overseas factories are CMs — they own the facility and labor; you own the brand and design.</t>
  </si>
  <si>
    <t>INPUTS DRIVING THIS MODEL — Live Values from INPUTS Tab  (read-only here — edit in INPUTS tab)</t>
  </si>
  <si>
    <t>The three fields below are quantifiable inputs that actively drive Dashboard outputs. All other INPUTS fields are TEXT ONLY — they provide context but do not change any formula. To change these values: go to INPUTS tab → Section 1B and Maturity row → update yellow cells.</t>
  </si>
  <si>
    <t>INPUTS FIELD</t>
  </si>
  <si>
    <t>CURRENT VALUE
(live from INPUTS)</t>
  </si>
  <si>
    <t>WHAT IT DRIVES IN THIS DASHBOARD</t>
  </si>
  <si>
    <t>IF YOU CHANGE THIS...</t>
  </si>
  <si>
    <t>SECTION IN INPUTS</t>
  </si>
  <si>
    <t>Segment Type</t>
  </si>
  <si>
    <t>Attribute Scorecard priority flags (HIGH/MED/LOW) for all 7 SCOR attributes</t>
  </si>
  <si>
    <t>Priority flags on rows above update instantly — Retail-Dominant → Reliability HIGH; DTC-Dominant → Responsiveness HIGH</t>
  </si>
  <si>
    <t>INPUTS Section 1B, row 11</t>
  </si>
  <si>
    <t>Retail Channel Mix %</t>
  </si>
  <si>
    <t>Attribute Scorecard KEY DRIVER text (Reliability row) and chargeback exposure indicator</t>
  </si>
  <si>
    <t>Reliability key driver description updates; chargeback exposure rating adjusts proportionally</t>
  </si>
  <si>
    <t>INPUTS Section 1B, row 12</t>
  </si>
  <si>
    <t>DTC Channel Mix %</t>
  </si>
  <si>
    <t>Attribute Scorecard KEY DRIVER text (Responsiveness row) and DTC priority flag</t>
  </si>
  <si>
    <t>Responsiveness driver description updates; DTC speed priority flag adjusts</t>
  </si>
  <si>
    <t>INPUTS Section 1B, row 13</t>
  </si>
  <si>
    <t>Overall SC Maturity</t>
  </si>
  <si>
    <t>Maturity View domain ratings (all 7 SCOR domains, col B current maturity) update automatically</t>
  </si>
  <si>
    <t>All 7 domain current maturity ratings update — '2-Defined' → '3-Managed' moves every domain up one level</t>
  </si>
  <si>
    <t>INPUTS Section 3, row 20</t>
  </si>
  <si>
    <t>All other INPUTS fields</t>
  </si>
  <si>
    <t>TEXT ONLY — see INPUTS tab</t>
  </si>
  <si>
    <t>No formulas or Dashboard outputs are driven by other INPUTS fields</t>
  </si>
  <si>
    <t>Nothing changes automatically — use narrative context to manually set KPI targets and SCOR process descriptions</t>
  </si>
  <si>
    <t>INPUTS Sections 1–5 (non-highlighted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</si>
</sst>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quot; days&quot;"/>
    <numFmt numFmtId="166" formatCode="0.##&quot; weeks&quot;"/>
    <numFmt numFmtId="167" formatCode="\$0.00"/>
    <numFmt numFmtId="168" formatCode="0.##\x"/>
    <numFmt numFmtId="169" formatCode="0.0"/>
  </numFmts>
  <fonts count="50" x14ac:knownFonts="1">
    <font>
      <sz val="11"/>
      <color theme="1"/>
      <name val="Arial"/>
      <family val="2"/>
      <charset val="1"/>
    </font>
    <font>
      <sz val="11"/>
      <color theme="1"/>
      <name val="Calibri"/>
      <family val="2"/>
      <charset val="1"/>
    </font>
    <font>
      <b/>
      <sz val="16"/>
      <color rgb="FFFFFFFF"/>
      <name val="Arial"/>
      <charset val="1"/>
    </font>
    <font>
      <sz val="9"/>
      <color rgb="FFFFFFFF"/>
      <name val="Arial"/>
      <charset val="1"/>
    </font>
    <font>
      <i/>
      <sz val="10"/>
      <color rgb="FF1A1A2E"/>
      <name val="Arial"/>
      <charset val="1"/>
    </font>
    <font>
      <b/>
      <sz val="10"/>
      <color rgb="FF1A1A2E"/>
      <name val="Arial"/>
      <charset val="1"/>
    </font>
    <font>
      <b/>
      <sz val="9"/>
      <color rgb="FFFFFFFF"/>
      <name val="Arial"/>
      <charset val="1"/>
    </font>
    <font>
      <b/>
      <sz val="9"/>
      <color rgb="FF1B3A6B"/>
      <name val="Arial"/>
      <charset val="1"/>
    </font>
    <font>
      <sz val="9"/>
      <color rgb="FF1A1A2E"/>
      <name val="Arial"/>
      <charset val="1"/>
    </font>
    <font>
      <i/>
      <sz val="8"/>
      <color rgb="FF1A1A2E"/>
      <name val="Arial"/>
      <charset val="1"/>
    </font>
    <font>
      <i/>
      <sz val="9"/>
      <color rgb="FF1A1A2E"/>
      <name val="Arial"/>
      <charset val="1"/>
    </font>
    <font>
      <i/>
      <sz val="8"/>
      <color rgb="FFA8BDD4"/>
      <name val="Arial"/>
      <charset val="1"/>
    </font>
    <font>
      <b/>
      <sz val="10"/>
      <color rgb="FFFFFFFF"/>
      <name val="Arial"/>
      <charset val="1"/>
    </font>
    <font>
      <b/>
      <sz val="9"/>
      <color rgb="FF1A1A2E"/>
      <name val="Arial"/>
      <charset val="1"/>
    </font>
    <font>
      <b/>
      <sz val="18"/>
      <color rgb="FFFFFFFF"/>
      <name val="Arial"/>
      <charset val="1"/>
    </font>
    <font>
      <sz val="10"/>
      <color rgb="FFFFFFFF"/>
      <name val="Arial"/>
      <charset val="1"/>
    </font>
    <font>
      <i/>
      <sz val="9"/>
      <color rgb="FFFFFFFF"/>
      <name val="Arial"/>
      <charset val="1"/>
    </font>
    <font>
      <b/>
      <sz val="11"/>
      <color rgb="FFFFFFFF"/>
      <name val="Arial"/>
      <charset val="1"/>
    </font>
    <font>
      <sz val="10"/>
      <color rgb="FF1A1A2E"/>
      <name val="Arial"/>
      <charset val="1"/>
    </font>
    <font>
      <b/>
      <sz val="9"/>
      <color rgb="FFFFFFFF"/>
      <name val="Arial"/>
      <family val="2"/>
      <charset val="1"/>
    </font>
    <font>
      <b/>
      <sz val="8"/>
      <color rgb="FFFFFFFF"/>
      <name val="Arial"/>
      <charset val="1"/>
    </font>
    <font>
      <sz val="8"/>
      <color rgb="FFA8BDD4"/>
      <name val="Arial"/>
      <charset val="1"/>
    </font>
    <font>
      <b/>
      <sz val="22"/>
      <color rgb="FFFFFFFF"/>
      <name val="Arial"/>
      <charset val="1"/>
    </font>
    <font>
      <sz val="11"/>
      <color rgb="FFFFFFFF"/>
      <name val="Arial"/>
      <charset val="1"/>
    </font>
    <font>
      <sz val="10"/>
      <color rgb="FF1A1A2E"/>
      <name val="Arial"/>
      <family val="2"/>
      <charset val="1"/>
    </font>
    <font>
      <b/>
      <sz val="11"/>
      <color rgb="FF000000"/>
      <name val="Arial"/>
      <family val="2"/>
      <charset val="1"/>
    </font>
    <font>
      <sz val="10"/>
      <color rgb="FF000000"/>
      <name val="Arial"/>
      <family val="2"/>
      <charset val="1"/>
    </font>
    <font>
      <b/>
      <sz val="8"/>
      <color rgb="FF000000"/>
      <name val="Arial"/>
      <charset val="1"/>
    </font>
    <font>
      <i/>
      <sz val="8"/>
      <color rgb="FF000000"/>
      <name val="Arial"/>
      <charset val="1"/>
    </font>
    <font>
      <sz val="10"/>
      <color rgb="FF000000"/>
      <name val="Arial"/>
      <charset val="1"/>
    </font>
    <font>
      <b/>
      <sz val="9"/>
      <color rgb="FF000000"/>
      <name val="Arial"/>
      <charset val="1"/>
    </font>
    <font>
      <sz val="9"/>
      <color rgb="FF000000"/>
      <name val="Arial"/>
      <charset val="1"/>
    </font>
    <font>
      <b/>
      <sz val="11"/>
      <color rgb="FF000000"/>
      <name val="Arial"/>
      <charset val="1"/>
    </font>
    <font>
      <i/>
      <sz val="9"/>
      <color rgb="FF000000"/>
      <name val="Arial"/>
      <charset val="1"/>
    </font>
    <font>
      <sz val="9"/>
      <color rgb="FFFFFFFF"/>
      <name val="Arial"/>
      <family val="2"/>
      <charset val="1"/>
    </font>
    <font>
      <b/>
      <sz val="9"/>
      <color rgb="FF856404"/>
      <name val="Arial"/>
      <charset val="1"/>
    </font>
    <font>
      <b/>
      <sz val="9"/>
      <color rgb="FF155724"/>
      <name val="Arial"/>
      <charset val="1"/>
    </font>
    <font>
      <b/>
      <sz val="10"/>
      <color rgb="FF000000"/>
      <name val="Arial"/>
      <charset val="1"/>
    </font>
    <font>
      <b/>
      <sz val="8"/>
      <color rgb="FF1A1A2E"/>
      <name val="Arial"/>
      <charset val="1"/>
    </font>
    <font>
      <sz val="8"/>
      <color rgb="FF1A1A2E"/>
      <name val="Arial"/>
      <charset val="1"/>
    </font>
    <font>
      <b/>
      <sz val="11"/>
      <color rgb="FF1A1A2E"/>
      <name val="Arial"/>
      <charset val="1"/>
    </font>
    <font>
      <b/>
      <sz val="13"/>
      <color rgb="FF000000"/>
      <name val="Arial"/>
      <charset val="1"/>
    </font>
    <font>
      <b/>
      <sz val="13"/>
      <color rgb="FF1A1A2E"/>
      <name val="Arial"/>
      <charset val="1"/>
    </font>
    <font>
      <b/>
      <sz val="10"/>
      <color rgb="FF000000"/>
      <name val="Arial"/>
      <family val="2"/>
      <charset val="1"/>
    </font>
    <font>
      <b/>
      <sz val="8"/>
      <color rgb="FF000000"/>
      <name val="Arial"/>
      <family val="2"/>
      <charset val="1"/>
    </font>
    <font>
      <b/>
      <sz val="10"/>
      <color theme="0"/>
      <name val="Arial"/>
      <family val="2"/>
      <charset val="1"/>
    </font>
    <font>
      <sz val="8"/>
      <color rgb="FF000000"/>
      <name val="Arial"/>
      <charset val="1"/>
    </font>
    <font>
      <sz val="11"/>
      <color rgb="FF000000"/>
      <name val="Arial"/>
      <charset val="1"/>
    </font>
    <font>
      <b/>
      <i/>
      <sz val="10"/>
      <color rgb="FF000000"/>
      <name val="Arial"/>
      <charset val="1"/>
    </font>
    <font>
      <i/>
      <sz val="8"/>
      <color rgb="FF4A4E69"/>
      <name val="Arial"/>
      <charset val="1"/>
    </font>
  </fonts>
  <fills count="27">
    <fill>
      <patternFill patternType="none"/>
    </fill>
    <fill>
      <patternFill patternType="gray125"/>
    </fill>
    <fill>
      <patternFill patternType="solid">
        <fgColor rgb="FF363636"/>
        <bgColor rgb="FF1B3A6B"/>
      </patternFill>
    </fill>
    <fill>
      <patternFill patternType="solid">
        <fgColor rgb="FF535353"/>
        <bgColor rgb="FF555555"/>
      </patternFill>
    </fill>
    <fill>
      <patternFill patternType="solid">
        <fgColor rgb="FFF0F0F0"/>
        <bgColor rgb="FFF2F2F2"/>
      </patternFill>
    </fill>
    <fill>
      <patternFill patternType="solid">
        <fgColor rgb="FFF5F5F5"/>
        <bgColor rgb="FFF6F6F6"/>
      </patternFill>
    </fill>
    <fill>
      <patternFill patternType="solid">
        <fgColor rgb="FFF6F6F6"/>
        <bgColor rgb="FFF5F5F5"/>
      </patternFill>
    </fill>
    <fill>
      <patternFill patternType="solid">
        <fgColor rgb="FFF4F4F4"/>
        <bgColor rgb="FFF5F5F5"/>
      </patternFill>
    </fill>
    <fill>
      <patternFill patternType="solid">
        <fgColor rgb="FFF2F2F2"/>
        <bgColor rgb="FFF0F0F0"/>
      </patternFill>
    </fill>
    <fill>
      <patternFill patternType="solid">
        <fgColor rgb="FF555555"/>
        <bgColor rgb="FF535353"/>
      </patternFill>
    </fill>
    <fill>
      <patternFill patternType="solid">
        <fgColor rgb="FF4E4E4E"/>
        <bgColor rgb="FF505050"/>
      </patternFill>
    </fill>
    <fill>
      <patternFill patternType="solid">
        <fgColor rgb="FF505050"/>
        <bgColor rgb="FF4E4E4E"/>
      </patternFill>
    </fill>
    <fill>
      <patternFill patternType="solid">
        <fgColor rgb="FFFFFFFF"/>
        <bgColor rgb="FFF6F6F6"/>
      </patternFill>
    </fill>
    <fill>
      <patternFill patternType="solid">
        <fgColor rgb="FFAFAFAF"/>
        <bgColor rgb="FFBFBFBF"/>
      </patternFill>
    </fill>
    <fill>
      <patternFill patternType="solid">
        <fgColor rgb="FF606060"/>
        <bgColor rgb="FF595959"/>
      </patternFill>
    </fill>
    <fill>
      <patternFill patternType="solid">
        <fgColor rgb="FF939393"/>
        <bgColor rgb="FF9C9C9C"/>
      </patternFill>
    </fill>
    <fill>
      <patternFill patternType="solid">
        <fgColor rgb="FFFFF200"/>
        <bgColor rgb="FFF4A62A"/>
      </patternFill>
    </fill>
    <fill>
      <patternFill patternType="solid">
        <fgColor rgb="FFF4A62A"/>
        <bgColor rgb="FFFF6600"/>
      </patternFill>
    </fill>
    <fill>
      <patternFill patternType="solid">
        <fgColor rgb="FF92D050"/>
        <bgColor rgb="FFAFAFAF"/>
      </patternFill>
    </fill>
    <fill>
      <patternFill patternType="solid">
        <fgColor rgb="FF9DC3E6"/>
        <bgColor rgb="FFA8BDD4"/>
      </patternFill>
    </fill>
    <fill>
      <patternFill patternType="solid">
        <fgColor rgb="FFBFBFBF"/>
        <bgColor rgb="FFA8BDD4"/>
      </patternFill>
    </fill>
    <fill>
      <patternFill patternType="solid">
        <fgColor rgb="FF595959"/>
        <bgColor rgb="FF555555"/>
      </patternFill>
    </fill>
    <fill>
      <patternFill patternType="solid">
        <fgColor rgb="FFE3E3E3"/>
        <bgColor rgb="FFE6E6E6"/>
      </patternFill>
    </fill>
    <fill>
      <patternFill patternType="solid">
        <fgColor rgb="FF9C9C9C"/>
        <bgColor rgb="FF939393"/>
      </patternFill>
    </fill>
    <fill>
      <patternFill patternType="solid">
        <fgColor rgb="FFE0E0E0"/>
        <bgColor rgb="FFE3E3E3"/>
      </patternFill>
    </fill>
    <fill>
      <patternFill patternType="solid">
        <fgColor rgb="FF898989"/>
        <bgColor rgb="FF888888"/>
      </patternFill>
    </fill>
    <fill>
      <patternFill patternType="solid">
        <fgColor rgb="FFE6E6E6"/>
        <bgColor rgb="FFE3E3E3"/>
      </patternFill>
    </fill>
  </fills>
  <borders count="9">
    <border>
      <left/>
      <right/>
      <top/>
      <bottom/>
      <diagonal/>
    </border>
    <border>
      <left style="thin">
        <color rgb="FFD6D8E0"/>
      </left>
      <right style="thin">
        <color rgb="FFD6D8E0"/>
      </right>
      <top style="thin">
        <color rgb="FFD6D8E0"/>
      </top>
      <bottom style="thin">
        <color rgb="FFD6D8E0"/>
      </bottom>
      <diagonal/>
    </border>
    <border>
      <left style="thin">
        <color rgb="FFD6D8E0"/>
      </left>
      <right/>
      <top style="thin">
        <color rgb="FFD6D8E0"/>
      </top>
      <bottom style="thin">
        <color rgb="FFD6D8E0"/>
      </bottom>
      <diagonal/>
    </border>
    <border>
      <left/>
      <right style="thin">
        <color rgb="FFD6D8E0"/>
      </right>
      <top style="thin">
        <color rgb="FFD6D8E0"/>
      </top>
      <bottom style="thin">
        <color rgb="FFD6D8E0"/>
      </bottom>
      <diagonal/>
    </border>
    <border>
      <left style="thin">
        <color rgb="FFD6D8E0"/>
      </left>
      <right style="thin">
        <color rgb="FFD6D8E0"/>
      </right>
      <top/>
      <bottom style="thin">
        <color rgb="FFD6D8E0"/>
      </bottom>
      <diagonal/>
    </border>
    <border>
      <left style="thin">
        <color rgb="FF888888"/>
      </left>
      <right style="thin">
        <color rgb="FF888888"/>
      </right>
      <top style="thin">
        <color rgb="FF888888"/>
      </top>
      <bottom style="thin">
        <color rgb="FF888888"/>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D6D8E0"/>
      </left>
      <right style="thin">
        <color rgb="FFD6D8E0"/>
      </right>
      <top style="thin">
        <color rgb="FFD6D8E0"/>
      </top>
      <bottom style="medium">
        <color rgb="FF1B3A6B"/>
      </bottom>
      <diagonal/>
    </border>
  </borders>
  <cellStyleXfs count="1">
    <xf numFmtId="0" fontId="0" fillId="0" borderId="0"/>
  </cellStyleXfs>
  <cellXfs count="218">
    <xf numFmtId="0" fontId="0" fillId="0" borderId="0" xfId="0"/>
    <xf numFmtId="0" fontId="12" fillId="10" borderId="0" xfId="0" applyFont="1" applyFill="1" applyAlignment="1">
      <alignment horizontal="left" vertical="center"/>
    </xf>
    <xf numFmtId="0" fontId="12" fillId="2" borderId="0" xfId="0" applyFont="1" applyFill="1" applyAlignment="1">
      <alignment horizontal="left" vertical="center"/>
    </xf>
    <xf numFmtId="0" fontId="8" fillId="6" borderId="1" xfId="0" applyFont="1" applyFill="1" applyBorder="1" applyAlignment="1">
      <alignment horizontal="left" vertical="top" wrapText="1"/>
    </xf>
    <xf numFmtId="0" fontId="12" fillId="9" borderId="0" xfId="0" applyFont="1" applyFill="1" applyAlignment="1">
      <alignment horizontal="left" vertical="center"/>
    </xf>
    <xf numFmtId="0" fontId="10" fillId="5" borderId="0" xfId="0" applyFont="1" applyFill="1" applyAlignment="1">
      <alignment horizontal="left" vertical="top" wrapText="1"/>
    </xf>
    <xf numFmtId="0" fontId="5" fillId="5" borderId="0" xfId="0" applyFont="1" applyFill="1" applyAlignment="1">
      <alignment horizontal="left" vertical="center" wrapText="1"/>
    </xf>
    <xf numFmtId="0" fontId="4" fillId="4" borderId="0" xfId="0" applyFont="1" applyFill="1" applyAlignment="1">
      <alignment horizontal="left" vertical="center" wrapText="1"/>
    </xf>
    <xf numFmtId="0" fontId="3" fillId="3" borderId="0" xfId="0" applyFont="1" applyFill="1" applyAlignment="1">
      <alignment horizontal="left" vertical="center" wrapText="1"/>
    </xf>
    <xf numFmtId="0" fontId="2" fillId="2" borderId="0" xfId="0" applyFont="1" applyFill="1" applyAlignment="1">
      <alignment horizontal="left" vertical="center" wrapText="1"/>
    </xf>
    <xf numFmtId="0" fontId="11" fillId="2" borderId="0" xfId="0" applyFont="1" applyFill="1" applyAlignment="1">
      <alignment horizontal="center" vertical="center" wrapText="1"/>
    </xf>
    <xf numFmtId="0" fontId="12" fillId="9" borderId="0" xfId="0" applyFont="1" applyFill="1" applyAlignment="1">
      <alignment horizontal="left" vertical="center" wrapText="1"/>
    </xf>
    <xf numFmtId="0" fontId="12" fillId="2" borderId="0" xfId="0" applyFont="1" applyFill="1" applyAlignment="1">
      <alignment horizontal="left" vertical="center" wrapText="1"/>
    </xf>
    <xf numFmtId="0" fontId="3" fillId="11" borderId="0" xfId="0" applyFont="1" applyFill="1" applyAlignment="1">
      <alignment horizontal="left" vertical="center" wrapText="1"/>
    </xf>
    <xf numFmtId="0" fontId="2" fillId="14" borderId="0" xfId="0" applyFont="1" applyFill="1" applyAlignment="1">
      <alignment horizontal="left" vertical="center"/>
    </xf>
    <xf numFmtId="0" fontId="1" fillId="0" borderId="0" xfId="0" applyFont="1"/>
    <xf numFmtId="0" fontId="6" fillId="2" borderId="1" xfId="0" applyFont="1" applyFill="1" applyBorder="1" applyAlignment="1">
      <alignment horizontal="left" vertical="center" wrapText="1"/>
    </xf>
    <xf numFmtId="0" fontId="7" fillId="4"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6" borderId="1" xfId="0" applyFont="1" applyFill="1" applyBorder="1" applyAlignment="1">
      <alignment horizontal="left" vertical="top"/>
    </xf>
    <xf numFmtId="0" fontId="9" fillId="4" borderId="1" xfId="0" applyFont="1" applyFill="1" applyBorder="1" applyAlignment="1">
      <alignment horizontal="left" vertical="top" wrapText="1"/>
    </xf>
    <xf numFmtId="0" fontId="1" fillId="0" borderId="0" xfId="0" applyFont="1" applyAlignment="1">
      <alignment horizontal="left" vertical="top"/>
    </xf>
    <xf numFmtId="0" fontId="7" fillId="6"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6" fillId="9"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6" fillId="13" borderId="1" xfId="0" applyFont="1" applyFill="1" applyBorder="1" applyAlignment="1">
      <alignment horizontal="left" vertical="top" wrapText="1"/>
    </xf>
    <xf numFmtId="0" fontId="6" fillId="10" borderId="1" xfId="0" applyFont="1" applyFill="1" applyBorder="1" applyAlignment="1">
      <alignment horizontal="left" vertical="top" wrapText="1"/>
    </xf>
    <xf numFmtId="0" fontId="6" fillId="14" borderId="1" xfId="0" applyFont="1" applyFill="1" applyBorder="1" applyAlignment="1">
      <alignment horizontal="left" vertical="top" wrapText="1"/>
    </xf>
    <xf numFmtId="0" fontId="6" fillId="10" borderId="2"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9" fillId="6"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6" fillId="15" borderId="1" xfId="0" applyFont="1" applyFill="1" applyBorder="1" applyAlignment="1">
      <alignment horizontal="left" vertical="center" wrapText="1"/>
    </xf>
    <xf numFmtId="0" fontId="13" fillId="7" borderId="1" xfId="0" applyFont="1" applyFill="1" applyBorder="1" applyAlignment="1">
      <alignment horizontal="left" vertical="top" wrapText="1"/>
    </xf>
    <xf numFmtId="0" fontId="6" fillId="14" borderId="1" xfId="0" applyFont="1" applyFill="1" applyBorder="1" applyAlignment="1">
      <alignment horizontal="left" vertical="center" wrapText="1"/>
    </xf>
    <xf numFmtId="0" fontId="13" fillId="8" borderId="1" xfId="0" applyFont="1" applyFill="1" applyBorder="1" applyAlignment="1">
      <alignment horizontal="left" vertical="top" wrapText="1"/>
    </xf>
    <xf numFmtId="0" fontId="20" fillId="9" borderId="1" xfId="0" applyFont="1" applyFill="1" applyBorder="1" applyAlignment="1">
      <alignment horizontal="left" vertical="top" wrapText="1"/>
    </xf>
    <xf numFmtId="0" fontId="6" fillId="9" borderId="1" xfId="0" applyFont="1" applyFill="1" applyBorder="1" applyAlignment="1">
      <alignment horizontal="left" vertical="center" wrapText="1"/>
    </xf>
    <xf numFmtId="0" fontId="6" fillId="15" borderId="1" xfId="0" applyFont="1" applyFill="1" applyBorder="1" applyAlignment="1">
      <alignment horizontal="left" vertical="top" wrapText="1"/>
    </xf>
    <xf numFmtId="0" fontId="6" fillId="9" borderId="1" xfId="0" applyFont="1" applyFill="1" applyBorder="1" applyAlignment="1">
      <alignment horizontal="center" vertical="center"/>
    </xf>
    <xf numFmtId="0" fontId="6" fillId="10" borderId="1" xfId="0" applyFont="1" applyFill="1" applyBorder="1" applyAlignment="1">
      <alignment horizontal="center" vertical="center"/>
    </xf>
    <xf numFmtId="0" fontId="6" fillId="15" borderId="1" xfId="0" applyFont="1" applyFill="1" applyBorder="1" applyAlignment="1">
      <alignment horizontal="center" vertical="center"/>
    </xf>
    <xf numFmtId="0" fontId="9" fillId="7" borderId="1" xfId="0" applyFont="1" applyFill="1" applyBorder="1" applyAlignment="1">
      <alignment horizontal="left" vertical="top" wrapText="1"/>
    </xf>
    <xf numFmtId="0" fontId="6" fillId="11"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left" vertical="center"/>
    </xf>
    <xf numFmtId="0" fontId="8" fillId="6" borderId="1" xfId="0" applyFont="1" applyFill="1" applyBorder="1" applyAlignment="1">
      <alignment horizontal="left" vertical="center" wrapText="1"/>
    </xf>
    <xf numFmtId="0" fontId="6" fillId="9" borderId="1" xfId="0" applyFont="1" applyFill="1" applyBorder="1" applyAlignment="1">
      <alignment horizontal="left" vertical="center"/>
    </xf>
    <xf numFmtId="0" fontId="6" fillId="11" borderId="1" xfId="0" applyFont="1" applyFill="1" applyBorder="1" applyAlignment="1">
      <alignment horizontal="left" vertical="center"/>
    </xf>
    <xf numFmtId="0" fontId="6" fillId="10" borderId="1" xfId="0" applyFont="1" applyFill="1" applyBorder="1" applyAlignment="1">
      <alignment horizontal="left" vertical="center"/>
    </xf>
    <xf numFmtId="0" fontId="6" fillId="15" borderId="1" xfId="0" applyFont="1" applyFill="1" applyBorder="1" applyAlignment="1">
      <alignment horizontal="left" vertical="center"/>
    </xf>
    <xf numFmtId="0" fontId="6" fillId="14" borderId="1" xfId="0" applyFont="1" applyFill="1" applyBorder="1" applyAlignment="1">
      <alignment horizontal="left" vertical="center"/>
    </xf>
    <xf numFmtId="0" fontId="0" fillId="16" borderId="5" xfId="0" applyFill="1" applyBorder="1"/>
    <xf numFmtId="0" fontId="0" fillId="17" borderId="5" xfId="0" applyFill="1" applyBorder="1"/>
    <xf numFmtId="0" fontId="0" fillId="18" borderId="5" xfId="0" applyFill="1" applyBorder="1"/>
    <xf numFmtId="0" fontId="0" fillId="19" borderId="5" xfId="0" applyFill="1" applyBorder="1"/>
    <xf numFmtId="0" fontId="0" fillId="20" borderId="5" xfId="0" applyFill="1" applyBorder="1"/>
    <xf numFmtId="0" fontId="27" fillId="16" borderId="6" xfId="0" applyFont="1" applyFill="1" applyBorder="1" applyAlignment="1">
      <alignment horizontal="center" vertical="center" wrapText="1"/>
    </xf>
    <xf numFmtId="0" fontId="27" fillId="17" borderId="6" xfId="0" applyFont="1" applyFill="1" applyBorder="1" applyAlignment="1">
      <alignment horizontal="center" vertical="center" wrapText="1"/>
    </xf>
    <xf numFmtId="0" fontId="27" fillId="18" borderId="6" xfId="0" applyFont="1" applyFill="1" applyBorder="1" applyAlignment="1">
      <alignment horizontal="center" vertical="center" wrapText="1"/>
    </xf>
    <xf numFmtId="0" fontId="27" fillId="19" borderId="6" xfId="0" applyFont="1" applyFill="1" applyBorder="1" applyAlignment="1">
      <alignment horizontal="center" vertical="center" wrapText="1"/>
    </xf>
    <xf numFmtId="0" fontId="27" fillId="20" borderId="6" xfId="0" applyFont="1" applyFill="1" applyBorder="1" applyAlignment="1">
      <alignment horizontal="center" vertical="center" wrapText="1"/>
    </xf>
    <xf numFmtId="0" fontId="6" fillId="15" borderId="6" xfId="0" applyFont="1" applyFill="1" applyBorder="1" applyAlignment="1">
      <alignment vertical="center" wrapText="1"/>
    </xf>
    <xf numFmtId="0" fontId="30" fillId="0" borderId="6" xfId="0" applyFont="1" applyBorder="1" applyAlignment="1">
      <alignment vertical="center" wrapText="1"/>
    </xf>
    <xf numFmtId="0" fontId="31" fillId="0" borderId="6" xfId="0" applyFont="1" applyBorder="1" applyAlignment="1">
      <alignment vertical="center" wrapText="1"/>
    </xf>
    <xf numFmtId="0" fontId="32" fillId="0" borderId="0" xfId="0" applyFont="1" applyAlignment="1">
      <alignment horizontal="center" vertical="top"/>
    </xf>
    <xf numFmtId="0" fontId="6" fillId="2" borderId="0" xfId="0" applyFont="1" applyFill="1" applyAlignment="1">
      <alignment horizontal="center" vertical="center"/>
    </xf>
    <xf numFmtId="0" fontId="6" fillId="13" borderId="1" xfId="0" applyFont="1" applyFill="1" applyBorder="1" applyAlignment="1">
      <alignment horizontal="left" vertical="center" wrapText="1"/>
    </xf>
    <xf numFmtId="0" fontId="31" fillId="16"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35" fillId="8" borderId="1" xfId="0" applyFont="1" applyFill="1" applyBorder="1" applyAlignment="1">
      <alignment horizontal="center" vertical="center" wrapText="1"/>
    </xf>
    <xf numFmtId="0" fontId="36" fillId="22" borderId="0" xfId="0" applyFont="1" applyFill="1" applyAlignment="1">
      <alignment horizontal="center" vertical="center"/>
    </xf>
    <xf numFmtId="0" fontId="10" fillId="22" borderId="1" xfId="0" applyFont="1" applyFill="1" applyBorder="1" applyAlignment="1">
      <alignment horizontal="left" vertical="top" wrapText="1"/>
    </xf>
    <xf numFmtId="0" fontId="36" fillId="22" borderId="1" xfId="0" applyFont="1" applyFill="1" applyBorder="1" applyAlignment="1">
      <alignment horizontal="center" vertical="center" wrapText="1"/>
    </xf>
    <xf numFmtId="0" fontId="31" fillId="17" borderId="1" xfId="0" applyFont="1" applyFill="1" applyBorder="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35" fillId="0" borderId="0" xfId="0" applyFont="1" applyAlignment="1">
      <alignment horizontal="center" vertical="center" wrapText="1"/>
    </xf>
    <xf numFmtId="0" fontId="37" fillId="0" borderId="0" xfId="0" applyFont="1"/>
    <xf numFmtId="164" fontId="31" fillId="17" borderId="1" xfId="0" applyNumberFormat="1" applyFont="1" applyFill="1" applyBorder="1" applyAlignment="1">
      <alignment horizontal="left" vertical="top" wrapText="1"/>
    </xf>
    <xf numFmtId="164" fontId="33" fillId="17" borderId="1" xfId="0" applyNumberFormat="1" applyFont="1" applyFill="1" applyBorder="1" applyAlignment="1">
      <alignment horizontal="left" vertical="top" wrapText="1"/>
    </xf>
    <xf numFmtId="0" fontId="5" fillId="4" borderId="1" xfId="0" applyFont="1" applyFill="1" applyBorder="1" applyAlignment="1">
      <alignment horizontal="center" vertical="center"/>
    </xf>
    <xf numFmtId="0" fontId="28" fillId="16" borderId="1" xfId="0" applyFont="1" applyFill="1" applyBorder="1" applyAlignment="1">
      <alignment horizontal="left" vertical="top" wrapText="1"/>
    </xf>
    <xf numFmtId="0" fontId="31" fillId="4" borderId="0" xfId="0" applyFont="1" applyFill="1" applyAlignment="1">
      <alignment horizontal="center" vertical="center"/>
    </xf>
    <xf numFmtId="165" fontId="31" fillId="17" borderId="1" xfId="0" applyNumberFormat="1" applyFont="1" applyFill="1" applyBorder="1" applyAlignment="1">
      <alignment horizontal="left" vertical="top" wrapText="1"/>
    </xf>
    <xf numFmtId="165" fontId="33" fillId="17" borderId="1" xfId="0" applyNumberFormat="1" applyFont="1" applyFill="1" applyBorder="1" applyAlignment="1">
      <alignment horizontal="left" vertical="top" wrapText="1"/>
    </xf>
    <xf numFmtId="0" fontId="33" fillId="16" borderId="1" xfId="0" applyFont="1" applyFill="1" applyBorder="1" applyAlignment="1">
      <alignment horizontal="left" vertical="top" wrapText="1"/>
    </xf>
    <xf numFmtId="166" fontId="31" fillId="17" borderId="1" xfId="0" applyNumberFormat="1" applyFont="1" applyFill="1" applyBorder="1" applyAlignment="1">
      <alignment horizontal="left" vertical="top" wrapText="1"/>
    </xf>
    <xf numFmtId="166" fontId="33" fillId="17" borderId="1" xfId="0" applyNumberFormat="1" applyFont="1" applyFill="1" applyBorder="1" applyAlignment="1">
      <alignment horizontal="left" vertical="top" wrapText="1"/>
    </xf>
    <xf numFmtId="0" fontId="5" fillId="6" borderId="1" xfId="0" applyFont="1" applyFill="1" applyBorder="1" applyAlignment="1">
      <alignment horizontal="center" vertical="center"/>
    </xf>
    <xf numFmtId="167" fontId="31" fillId="17" borderId="1" xfId="0" applyNumberFormat="1" applyFont="1" applyFill="1" applyBorder="1" applyAlignment="1">
      <alignment horizontal="left" vertical="top" wrapText="1"/>
    </xf>
    <xf numFmtId="167" fontId="33" fillId="17" borderId="1" xfId="0" applyNumberFormat="1" applyFont="1" applyFill="1" applyBorder="1" applyAlignment="1">
      <alignment horizontal="left" vertical="top" wrapText="1"/>
    </xf>
    <xf numFmtId="168" fontId="31" fillId="17" borderId="1" xfId="0" applyNumberFormat="1" applyFont="1" applyFill="1" applyBorder="1" applyAlignment="1">
      <alignment horizontal="left" vertical="top" wrapText="1"/>
    </xf>
    <xf numFmtId="168" fontId="33" fillId="17" borderId="1" xfId="0" applyNumberFormat="1" applyFont="1" applyFill="1" applyBorder="1" applyAlignment="1">
      <alignment horizontal="left" vertical="top" wrapText="1"/>
    </xf>
    <xf numFmtId="0" fontId="6" fillId="11" borderId="1" xfId="0" applyFont="1" applyFill="1" applyBorder="1" applyAlignment="1">
      <alignment horizontal="left" vertical="top" wrapText="1"/>
    </xf>
    <xf numFmtId="0" fontId="27" fillId="16" borderId="1"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39" fillId="6" borderId="1" xfId="0" applyFont="1" applyFill="1" applyBorder="1" applyAlignment="1">
      <alignment horizontal="left" vertical="top" wrapText="1"/>
    </xf>
    <xf numFmtId="169" fontId="32" fillId="17" borderId="1" xfId="0" applyNumberFormat="1" applyFont="1" applyFill="1" applyBorder="1" applyAlignment="1">
      <alignment horizontal="center" vertical="center"/>
    </xf>
    <xf numFmtId="0" fontId="40" fillId="6" borderId="1" xfId="0" applyFont="1" applyFill="1" applyBorder="1" applyAlignment="1">
      <alignment horizontal="center" vertical="center"/>
    </xf>
    <xf numFmtId="0" fontId="12" fillId="2" borderId="1" xfId="0" applyFont="1" applyFill="1" applyBorder="1" applyAlignment="1">
      <alignment horizontal="left" vertical="center" wrapText="1"/>
    </xf>
    <xf numFmtId="2" fontId="41" fillId="19" borderId="1" xfId="0" applyNumberFormat="1" applyFont="1" applyFill="1" applyBorder="1" applyAlignment="1">
      <alignment horizontal="center" vertical="center"/>
    </xf>
    <xf numFmtId="0" fontId="42" fillId="6" borderId="1" xfId="0" applyFont="1" applyFill="1" applyBorder="1" applyAlignment="1">
      <alignment horizontal="center" vertical="center"/>
    </xf>
    <xf numFmtId="0" fontId="6" fillId="11" borderId="1" xfId="0" applyFont="1" applyFill="1" applyBorder="1" applyAlignment="1">
      <alignment horizontal="left" vertical="center" wrapText="1"/>
    </xf>
    <xf numFmtId="0" fontId="27" fillId="19" borderId="1" xfId="0" applyFont="1" applyFill="1" applyBorder="1" applyAlignment="1">
      <alignment horizontal="center" vertical="top" wrapText="1"/>
    </xf>
    <xf numFmtId="0" fontId="38" fillId="6" borderId="1" xfId="0" applyFont="1" applyFill="1" applyBorder="1" applyAlignment="1">
      <alignment horizontal="center" vertical="top" wrapText="1"/>
    </xf>
    <xf numFmtId="0" fontId="30" fillId="16" borderId="1" xfId="0" applyFont="1" applyFill="1" applyBorder="1" applyAlignment="1">
      <alignment horizontal="left" vertical="top" wrapText="1"/>
    </xf>
    <xf numFmtId="0" fontId="43" fillId="0" borderId="0" xfId="0" applyFont="1"/>
    <xf numFmtId="0" fontId="44" fillId="16" borderId="6" xfId="0" applyFont="1" applyFill="1" applyBorder="1" applyAlignment="1">
      <alignment horizontal="center" vertical="center" wrapText="1"/>
    </xf>
    <xf numFmtId="0" fontId="44" fillId="17" borderId="6" xfId="0" applyFont="1" applyFill="1" applyBorder="1" applyAlignment="1">
      <alignment horizontal="center" vertical="center" wrapText="1"/>
    </xf>
    <xf numFmtId="0" fontId="44" fillId="18" borderId="6" xfId="0" applyFont="1" applyFill="1" applyBorder="1" applyAlignment="1">
      <alignment horizontal="center" vertical="center" wrapText="1"/>
    </xf>
    <xf numFmtId="0" fontId="44" fillId="19" borderId="6" xfId="0" applyFont="1" applyFill="1" applyBorder="1" applyAlignment="1">
      <alignment horizontal="center" vertical="center" wrapText="1"/>
    </xf>
    <xf numFmtId="0" fontId="44" fillId="20" borderId="6"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8"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3" fillId="7"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30" fillId="18" borderId="1" xfId="0" applyFont="1" applyFill="1" applyBorder="1" applyAlignment="1">
      <alignment horizontal="left" vertical="center" wrapText="1"/>
    </xf>
    <xf numFmtId="0" fontId="6" fillId="23" borderId="1" xfId="0" applyFont="1" applyFill="1" applyBorder="1" applyAlignment="1">
      <alignment horizontal="center" vertical="center"/>
    </xf>
    <xf numFmtId="164" fontId="37" fillId="18" borderId="1" xfId="0" applyNumberFormat="1" applyFont="1" applyFill="1" applyBorder="1" applyAlignment="1">
      <alignment horizontal="left" vertical="center" wrapText="1"/>
    </xf>
    <xf numFmtId="0" fontId="39" fillId="6" borderId="1"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39" fillId="24" borderId="1"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47" fillId="18" borderId="0" xfId="0" applyFont="1" applyFill="1"/>
    <xf numFmtId="0" fontId="31" fillId="18" borderId="1" xfId="0" applyFont="1" applyFill="1" applyBorder="1" applyAlignment="1">
      <alignment horizontal="left" vertical="center" wrapText="1"/>
    </xf>
    <xf numFmtId="0" fontId="6" fillId="25" borderId="1" xfId="0" applyFont="1" applyFill="1" applyBorder="1" applyAlignment="1">
      <alignment horizontal="center" vertical="center"/>
    </xf>
    <xf numFmtId="0" fontId="39" fillId="26" borderId="1" xfId="0" applyFont="1" applyFill="1" applyBorder="1" applyAlignment="1">
      <alignment horizontal="left" vertical="center" wrapText="1"/>
    </xf>
    <xf numFmtId="0" fontId="33" fillId="18" borderId="1" xfId="0" applyFont="1" applyFill="1" applyBorder="1" applyAlignment="1">
      <alignment horizontal="left" vertical="center" wrapText="1"/>
    </xf>
    <xf numFmtId="0" fontId="48" fillId="18"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164" fontId="48" fillId="18" borderId="1"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0" fontId="0" fillId="4" borderId="1" xfId="0" applyFill="1" applyBorder="1"/>
    <xf numFmtId="165" fontId="37" fillId="18" borderId="1" xfId="0" applyNumberFormat="1" applyFont="1" applyFill="1" applyBorder="1" applyAlignment="1">
      <alignment horizontal="left" vertical="center" wrapText="1"/>
    </xf>
    <xf numFmtId="165" fontId="48" fillId="18" borderId="1" xfId="0" applyNumberFormat="1" applyFont="1" applyFill="1" applyBorder="1" applyAlignment="1">
      <alignment horizontal="left" vertical="center" wrapText="1"/>
    </xf>
    <xf numFmtId="166" fontId="37" fillId="18" borderId="1" xfId="0" applyNumberFormat="1" applyFont="1" applyFill="1" applyBorder="1" applyAlignment="1">
      <alignment horizontal="left" vertical="center" wrapText="1"/>
    </xf>
    <xf numFmtId="166" fontId="48" fillId="18" borderId="1" xfId="0" applyNumberFormat="1" applyFont="1" applyFill="1" applyBorder="1" applyAlignment="1">
      <alignment horizontal="left" vertical="center" wrapText="1"/>
    </xf>
    <xf numFmtId="0" fontId="8" fillId="7" borderId="1" xfId="0" applyFont="1" applyFill="1" applyBorder="1" applyAlignment="1">
      <alignment horizontal="left" vertical="center" wrapText="1"/>
    </xf>
    <xf numFmtId="2" fontId="30" fillId="19" borderId="1" xfId="0" applyNumberFormat="1" applyFont="1" applyFill="1" applyBorder="1" applyAlignment="1">
      <alignment horizontal="left" vertical="center" wrapText="1"/>
    </xf>
    <xf numFmtId="0" fontId="30" fillId="19" borderId="1" xfId="0" applyFont="1" applyFill="1" applyBorder="1" applyAlignment="1">
      <alignment horizontal="left" vertical="center" wrapText="1"/>
    </xf>
    <xf numFmtId="2" fontId="41" fillId="19" borderId="1" xfId="0" applyNumberFormat="1" applyFont="1" applyFill="1" applyBorder="1" applyAlignment="1">
      <alignment horizontal="left" vertical="center" wrapText="1"/>
    </xf>
    <xf numFmtId="0" fontId="31" fillId="19" borderId="1" xfId="0" applyFont="1" applyFill="1" applyBorder="1" applyAlignment="1">
      <alignment horizontal="left" vertical="center" wrapText="1"/>
    </xf>
    <xf numFmtId="0" fontId="42" fillId="4" borderId="1" xfId="0" applyFont="1" applyFill="1" applyBorder="1" applyAlignment="1">
      <alignment horizontal="left" vertical="center" wrapText="1"/>
    </xf>
    <xf numFmtId="0" fontId="32" fillId="18" borderId="1" xfId="0" applyFont="1" applyFill="1" applyBorder="1" applyAlignment="1">
      <alignment horizontal="left" vertical="center" wrapText="1"/>
    </xf>
    <xf numFmtId="0" fontId="36" fillId="4" borderId="1" xfId="0" applyFont="1" applyFill="1" applyBorder="1" applyAlignment="1">
      <alignment horizontal="center" vertical="center" wrapText="1"/>
    </xf>
    <xf numFmtId="0" fontId="49" fillId="6" borderId="1" xfId="0" applyFont="1" applyFill="1" applyBorder="1" applyAlignment="1">
      <alignment horizontal="left" vertical="top" wrapText="1"/>
    </xf>
    <xf numFmtId="0" fontId="32" fillId="19" borderId="1" xfId="0" applyFont="1" applyFill="1" applyBorder="1" applyAlignment="1">
      <alignment horizontal="left" vertical="center" wrapText="1"/>
    </xf>
    <xf numFmtId="0" fontId="40" fillId="6" borderId="1" xfId="0" applyFont="1" applyFill="1" applyBorder="1" applyAlignment="1">
      <alignment horizontal="left" vertical="center" wrapText="1"/>
    </xf>
    <xf numFmtId="0" fontId="14" fillId="2" borderId="0" xfId="0" applyFont="1" applyFill="1" applyAlignment="1">
      <alignment horizontal="left" vertical="center"/>
    </xf>
    <xf numFmtId="0" fontId="15" fillId="9" borderId="0" xfId="0" applyFont="1" applyFill="1" applyAlignment="1">
      <alignment horizontal="left" vertical="center" wrapText="1"/>
    </xf>
    <xf numFmtId="0" fontId="16" fillId="11" borderId="0" xfId="0" applyFont="1" applyFill="1" applyAlignment="1">
      <alignment horizontal="left" vertical="center" wrapText="1"/>
    </xf>
    <xf numFmtId="0" fontId="0" fillId="6" borderId="0" xfId="0" applyFill="1"/>
    <xf numFmtId="0" fontId="17" fillId="2" borderId="0" xfId="0" applyFont="1" applyFill="1" applyAlignment="1">
      <alignment horizontal="left" vertical="center"/>
    </xf>
    <xf numFmtId="0" fontId="18" fillId="4" borderId="0" xfId="0" applyFont="1" applyFill="1" applyAlignment="1">
      <alignment horizontal="left" vertical="top" wrapText="1"/>
    </xf>
    <xf numFmtId="0" fontId="18" fillId="12" borderId="0" xfId="0" applyFont="1" applyFill="1" applyAlignment="1">
      <alignment horizontal="left" vertical="top" wrapText="1"/>
    </xf>
    <xf numFmtId="0" fontId="18" fillId="6" borderId="0" xfId="0" applyFont="1" applyFill="1" applyAlignment="1">
      <alignment horizontal="left" vertical="top" wrapText="1"/>
    </xf>
    <xf numFmtId="0" fontId="0" fillId="12" borderId="0" xfId="0" applyFill="1"/>
    <xf numFmtId="0" fontId="17" fillId="9" borderId="0" xfId="0" applyFont="1" applyFill="1" applyAlignment="1">
      <alignment horizontal="left" vertical="center"/>
    </xf>
    <xf numFmtId="0" fontId="8" fillId="4" borderId="1" xfId="0" applyFont="1" applyFill="1" applyBorder="1" applyAlignment="1">
      <alignment horizontal="left" vertical="top" wrapText="1"/>
    </xf>
    <xf numFmtId="0" fontId="17" fillId="10" borderId="0" xfId="0" applyFont="1" applyFill="1" applyAlignment="1">
      <alignment horizontal="left" vertical="center"/>
    </xf>
    <xf numFmtId="0" fontId="19" fillId="10" borderId="2" xfId="0" applyFont="1" applyFill="1" applyBorder="1" applyAlignment="1">
      <alignment horizontal="left" vertical="center" wrapText="1"/>
    </xf>
    <xf numFmtId="0" fontId="8" fillId="4" borderId="4"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17" fillId="15" borderId="0" xfId="0" applyFont="1" applyFill="1" applyAlignment="1">
      <alignment horizontal="left" vertical="center"/>
    </xf>
    <xf numFmtId="0" fontId="6" fillId="15" borderId="1" xfId="0" applyFont="1" applyFill="1" applyBorder="1" applyAlignment="1">
      <alignment horizontal="left" vertical="center" wrapText="1"/>
    </xf>
    <xf numFmtId="0" fontId="17" fillId="14" borderId="0" xfId="0" applyFont="1" applyFill="1" applyAlignment="1">
      <alignment horizontal="left" vertical="center"/>
    </xf>
    <xf numFmtId="0" fontId="18" fillId="8" borderId="0" xfId="0" applyFont="1" applyFill="1" applyAlignment="1">
      <alignment horizontal="left" vertical="top" wrapText="1"/>
    </xf>
    <xf numFmtId="0" fontId="6" fillId="14" borderId="4" xfId="0" applyFont="1" applyFill="1" applyBorder="1" applyAlignment="1">
      <alignment horizontal="left" vertical="center" wrapText="1"/>
    </xf>
    <xf numFmtId="0" fontId="4" fillId="5" borderId="0" xfId="0" applyFont="1" applyFill="1" applyAlignment="1">
      <alignment horizontal="left" vertical="top" wrapText="1"/>
    </xf>
    <xf numFmtId="0" fontId="21" fillId="2" borderId="0" xfId="0" applyFont="1" applyFill="1" applyAlignment="1">
      <alignment horizontal="center" vertical="center" wrapText="1"/>
    </xf>
    <xf numFmtId="0" fontId="22" fillId="2" borderId="0" xfId="0" applyFont="1" applyFill="1" applyAlignment="1">
      <alignment horizontal="left" vertical="center"/>
    </xf>
    <xf numFmtId="0" fontId="23" fillId="9" borderId="0" xfId="0" applyFont="1" applyFill="1" applyAlignment="1">
      <alignment horizontal="left" vertical="center" wrapText="1"/>
    </xf>
    <xf numFmtId="0" fontId="24" fillId="5" borderId="0" xfId="0" applyFont="1" applyFill="1" applyAlignment="1">
      <alignment horizontal="left" vertical="center" wrapText="1"/>
    </xf>
    <xf numFmtId="0" fontId="17" fillId="11" borderId="0" xfId="0" applyFont="1" applyFill="1" applyAlignment="1">
      <alignment horizontal="left" vertical="center"/>
    </xf>
    <xf numFmtId="0" fontId="8" fillId="6" borderId="1" xfId="0" applyFont="1" applyFill="1" applyBorder="1" applyAlignment="1">
      <alignment horizontal="left" vertical="center" wrapText="1"/>
    </xf>
    <xf numFmtId="0" fontId="25" fillId="0" borderId="0" xfId="0" applyFont="1"/>
    <xf numFmtId="0" fontId="26" fillId="0" borderId="0" xfId="0" applyFont="1"/>
    <xf numFmtId="0" fontId="14" fillId="2" borderId="0" xfId="0" applyFont="1" applyFill="1" applyAlignment="1">
      <alignment horizontal="left" vertical="center" wrapText="1"/>
    </xf>
    <xf numFmtId="0" fontId="28" fillId="0" borderId="0" xfId="0" applyFont="1" applyAlignment="1">
      <alignment vertical="center"/>
    </xf>
    <xf numFmtId="0" fontId="17" fillId="21" borderId="0" xfId="0" applyFont="1" applyFill="1" applyAlignment="1">
      <alignment horizontal="left" vertical="center" wrapText="1"/>
    </xf>
    <xf numFmtId="0" fontId="26" fillId="0" borderId="0" xfId="0" applyFont="1" applyAlignment="1">
      <alignment horizontal="left" vertical="center" wrapText="1"/>
    </xf>
    <xf numFmtId="0" fontId="29" fillId="0" borderId="0" xfId="0" applyFont="1" applyAlignment="1">
      <alignment horizontal="left" vertical="center" wrapText="1"/>
    </xf>
    <xf numFmtId="0" fontId="6" fillId="15" borderId="7" xfId="0" applyFont="1" applyFill="1" applyBorder="1" applyAlignment="1">
      <alignment vertical="center" wrapText="1"/>
    </xf>
    <xf numFmtId="0" fontId="31" fillId="0" borderId="6" xfId="0" applyFont="1" applyBorder="1" applyAlignment="1">
      <alignment vertical="center" wrapText="1"/>
    </xf>
    <xf numFmtId="0" fontId="29" fillId="0" borderId="0" xfId="0" applyFont="1" applyAlignment="1">
      <alignment vertical="center" wrapText="1"/>
    </xf>
    <xf numFmtId="0" fontId="33" fillId="0" borderId="0" xfId="0" applyFont="1" applyAlignment="1">
      <alignment horizontal="left" vertical="center" wrapText="1"/>
    </xf>
    <xf numFmtId="0" fontId="2" fillId="9" borderId="0" xfId="0" applyFont="1" applyFill="1" applyAlignment="1">
      <alignment horizontal="left" vertical="center"/>
    </xf>
    <xf numFmtId="0" fontId="34" fillId="11" borderId="0" xfId="0" applyFont="1" applyFill="1" applyAlignment="1">
      <alignment horizontal="left" vertical="center" wrapText="1"/>
    </xf>
    <xf numFmtId="0" fontId="10" fillId="5" borderId="0" xfId="0" applyFont="1" applyFill="1" applyAlignment="1">
      <alignment horizontal="left" vertical="center" wrapText="1"/>
    </xf>
    <xf numFmtId="0" fontId="12" fillId="11" borderId="0" xfId="0" applyFont="1" applyFill="1" applyAlignment="1">
      <alignment horizontal="left" vertical="center"/>
    </xf>
    <xf numFmtId="0" fontId="3" fillId="2" borderId="0" xfId="0" applyFont="1" applyFill="1" applyAlignment="1">
      <alignment horizontal="left" vertical="center" wrapText="1"/>
    </xf>
    <xf numFmtId="0" fontId="6" fillId="2" borderId="0" xfId="0" applyFont="1" applyFill="1" applyAlignment="1">
      <alignment horizontal="left" vertical="center"/>
    </xf>
    <xf numFmtId="0" fontId="12" fillId="14" borderId="0" xfId="0" applyFont="1" applyFill="1" applyAlignment="1">
      <alignment horizontal="left" vertical="center"/>
    </xf>
    <xf numFmtId="0" fontId="2" fillId="10" borderId="0" xfId="0" applyFont="1" applyFill="1" applyAlignment="1">
      <alignment horizontal="left" vertical="center"/>
    </xf>
    <xf numFmtId="0" fontId="45" fillId="9" borderId="0" xfId="0" applyFont="1" applyFill="1" applyAlignment="1">
      <alignment horizontal="left" vertical="center" wrapText="1"/>
    </xf>
    <xf numFmtId="0" fontId="18" fillId="5" borderId="0" xfId="0" applyFont="1" applyFill="1" applyAlignment="1">
      <alignment horizontal="left" vertical="top" wrapText="1"/>
    </xf>
    <xf numFmtId="0" fontId="12" fillId="3" borderId="0" xfId="0" applyFont="1" applyFill="1" applyAlignment="1">
      <alignment horizontal="left" vertical="center"/>
    </xf>
    <xf numFmtId="0" fontId="32" fillId="18" borderId="8"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2" fillId="18" borderId="1" xfId="0" applyFont="1" applyFill="1" applyBorder="1" applyAlignment="1">
      <alignment horizontal="center" vertical="center" wrapText="1"/>
    </xf>
    <xf numFmtId="0" fontId="21" fillId="11" borderId="0" xfId="0" applyFont="1" applyFill="1" applyAlignment="1">
      <alignment horizontal="left" vertical="top" wrapText="1"/>
    </xf>
    <xf numFmtId="0" fontId="17" fillId="9" borderId="0" xfId="0" applyFont="1" applyFill="1" applyAlignment="1">
      <alignment horizontal="left" vertical="center" wrapText="1"/>
    </xf>
    <xf numFmtId="0" fontId="10" fillId="4" borderId="0" xfId="0" applyFont="1" applyFill="1" applyAlignment="1">
      <alignment horizontal="left" vertical="center" wrapText="1"/>
    </xf>
    <xf numFmtId="0" fontId="12" fillId="2" borderId="1" xfId="0" applyFont="1" applyFill="1" applyBorder="1" applyAlignment="1">
      <alignment horizontal="left" vertical="center"/>
    </xf>
    <xf numFmtId="0" fontId="8" fillId="7" borderId="1" xfId="0" applyFont="1" applyFill="1" applyBorder="1" applyAlignment="1">
      <alignment horizontal="left" vertical="center" wrapText="1"/>
    </xf>
    <xf numFmtId="0" fontId="10" fillId="6" borderId="0" xfId="0" applyFont="1" applyFill="1" applyAlignment="1">
      <alignment horizontal="left" vertical="center" wrapText="1"/>
    </xf>
    <xf numFmtId="0" fontId="10" fillId="4" borderId="1" xfId="0" applyFont="1" applyFill="1" applyBorder="1" applyAlignment="1">
      <alignment horizontal="left" vertical="top" wrapText="1"/>
    </xf>
    <xf numFmtId="0" fontId="10" fillId="6"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200"/>
      <rgbColor rgb="FFFF00FF"/>
      <rgbColor rgb="FF00FFFF"/>
      <rgbColor rgb="FF800000"/>
      <rgbColor rgb="FF008000"/>
      <rgbColor rgb="FF000080"/>
      <rgbColor rgb="FF856404"/>
      <rgbColor rgb="FF800080"/>
      <rgbColor rgb="FF535353"/>
      <rgbColor rgb="FFBFBFBF"/>
      <rgbColor rgb="FF808080"/>
      <rgbColor rgb="FFA8BDD4"/>
      <rgbColor rgb="FF595959"/>
      <rgbColor rgb="FFF6F6F6"/>
      <rgbColor rgb="FFF0F0F0"/>
      <rgbColor rgb="FF660066"/>
      <rgbColor rgb="FF898989"/>
      <rgbColor rgb="FF0066CC"/>
      <rgbColor rgb="FFD6D8E0"/>
      <rgbColor rgb="FF000080"/>
      <rgbColor rgb="FFFF00FF"/>
      <rgbColor rgb="FFF5F5F5"/>
      <rgbColor rgb="FF00FFFF"/>
      <rgbColor rgb="FF800080"/>
      <rgbColor rgb="FF800000"/>
      <rgbColor rgb="FF505050"/>
      <rgbColor rgb="FF0000FF"/>
      <rgbColor rgb="FF00CCFF"/>
      <rgbColor rgb="FFF2F2F2"/>
      <rgbColor rgb="FFE6E6E6"/>
      <rgbColor rgb="FFF4F4F4"/>
      <rgbColor rgb="FF9DC3E6"/>
      <rgbColor rgb="FF9C9C9C"/>
      <rgbColor rgb="FFAFAFAF"/>
      <rgbColor rgb="FFE0E0E0"/>
      <rgbColor rgb="FF3366FF"/>
      <rgbColor rgb="FF33CCCC"/>
      <rgbColor rgb="FF92D050"/>
      <rgbColor rgb="FFE3E3E3"/>
      <rgbColor rgb="FFF4A62A"/>
      <rgbColor rgb="FFFF6600"/>
      <rgbColor rgb="FF606060"/>
      <rgbColor rgb="FF939393"/>
      <rgbColor rgb="FF1B3A6B"/>
      <rgbColor rgb="FF888888"/>
      <rgbColor rgb="FF155724"/>
      <rgbColor rgb="FF1A1A2E"/>
      <rgbColor rgb="FF4E4E4E"/>
      <rgbColor rgb="FF555555"/>
      <rgbColor rgb="FF4A4E69"/>
      <rgbColor rgb="FF36363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showGridLines="0" zoomScaleNormal="100" workbookViewId="0">
      <pane ySplit="3" topLeftCell="A4" activePane="bottomLeft" state="frozen"/>
      <selection pane="bottomLeft" activeCell="A20" sqref="A20"/>
    </sheetView>
  </sheetViews>
  <sheetFormatPr defaultColWidth="8.75" defaultRowHeight="15" x14ac:dyDescent="0.25"/>
  <cols>
    <col min="1" max="1" width="28" style="15" customWidth="1"/>
    <col min="2" max="2" width="70.75" style="15" customWidth="1"/>
    <col min="3" max="3" width="41.75" style="15" customWidth="1"/>
    <col min="4" max="4" width="71.375" style="15" customWidth="1"/>
  </cols>
  <sheetData>
    <row r="1" spans="1:4" ht="54.75" customHeight="1" x14ac:dyDescent="0.2">
      <c r="A1" s="9" t="s">
        <v>0</v>
      </c>
      <c r="B1" s="9"/>
      <c r="C1" s="9"/>
      <c r="D1" s="9"/>
    </row>
    <row r="2" spans="1:4" ht="25.5" customHeight="1" x14ac:dyDescent="0.2">
      <c r="A2" s="8" t="s">
        <v>1</v>
      </c>
      <c r="B2" s="8"/>
      <c r="C2" s="8"/>
      <c r="D2" s="8"/>
    </row>
    <row r="3" spans="1:4" ht="43.5" customHeight="1" x14ac:dyDescent="0.2">
      <c r="A3" s="7" t="s">
        <v>2</v>
      </c>
      <c r="B3" s="7"/>
      <c r="C3" s="7"/>
      <c r="D3" s="7"/>
    </row>
    <row r="4" spans="1:4" ht="14.25" customHeight="1" x14ac:dyDescent="0.25"/>
    <row r="5" spans="1:4" ht="36" customHeight="1" x14ac:dyDescent="0.2">
      <c r="A5" s="6" t="s">
        <v>3</v>
      </c>
      <c r="B5" s="6"/>
      <c r="C5" s="6"/>
      <c r="D5" s="6"/>
    </row>
    <row r="6" spans="1:4" ht="14.25" customHeight="1" x14ac:dyDescent="0.25"/>
    <row r="7" spans="1:4" ht="27.75" customHeight="1" x14ac:dyDescent="0.2">
      <c r="A7" s="16" t="s">
        <v>4</v>
      </c>
      <c r="B7" s="16" t="s">
        <v>5</v>
      </c>
      <c r="C7" s="16" t="s">
        <v>6</v>
      </c>
      <c r="D7" s="16" t="s">
        <v>7</v>
      </c>
    </row>
    <row r="8" spans="1:4" s="21" customFormat="1" ht="111.75" customHeight="1" x14ac:dyDescent="0.2">
      <c r="A8" s="17" t="s">
        <v>8</v>
      </c>
      <c r="B8" s="18" t="s">
        <v>9</v>
      </c>
      <c r="C8" s="19" t="s">
        <v>10</v>
      </c>
      <c r="D8" s="20" t="s">
        <v>11</v>
      </c>
    </row>
    <row r="9" spans="1:4" s="21" customFormat="1" ht="111.75" customHeight="1" x14ac:dyDescent="0.2">
      <c r="A9" s="17" t="s">
        <v>12</v>
      </c>
      <c r="B9" s="18" t="s">
        <v>13</v>
      </c>
      <c r="C9" s="19" t="s">
        <v>14</v>
      </c>
      <c r="D9" s="20" t="s">
        <v>15</v>
      </c>
    </row>
    <row r="10" spans="1:4" s="21" customFormat="1" ht="111.75" customHeight="1" x14ac:dyDescent="0.2">
      <c r="A10" s="22" t="s">
        <v>16</v>
      </c>
      <c r="B10" s="18" t="s">
        <v>17</v>
      </c>
      <c r="C10" s="19" t="s">
        <v>18</v>
      </c>
      <c r="D10" s="20" t="s">
        <v>19</v>
      </c>
    </row>
    <row r="11" spans="1:4" s="21" customFormat="1" ht="111.75" customHeight="1" x14ac:dyDescent="0.2">
      <c r="A11" s="17" t="s">
        <v>20</v>
      </c>
      <c r="B11" s="18" t="s">
        <v>21</v>
      </c>
      <c r="C11" s="19" t="s">
        <v>22</v>
      </c>
      <c r="D11" s="20" t="s">
        <v>23</v>
      </c>
    </row>
    <row r="12" spans="1:4" s="21" customFormat="1" ht="111.75" customHeight="1" x14ac:dyDescent="0.2">
      <c r="A12" s="23" t="s">
        <v>24</v>
      </c>
      <c r="B12" s="18" t="s">
        <v>25</v>
      </c>
      <c r="C12" s="19" t="s">
        <v>26</v>
      </c>
      <c r="D12" s="20" t="s">
        <v>27</v>
      </c>
    </row>
    <row r="13" spans="1:4" s="21" customFormat="1" ht="111.75" customHeight="1" x14ac:dyDescent="0.2">
      <c r="A13" s="24" t="s">
        <v>28</v>
      </c>
      <c r="B13" s="18" t="s">
        <v>29</v>
      </c>
      <c r="C13" s="19" t="s">
        <v>26</v>
      </c>
      <c r="D13" s="20" t="s">
        <v>30</v>
      </c>
    </row>
    <row r="14" spans="1:4" s="21" customFormat="1" ht="111.75" customHeight="1" x14ac:dyDescent="0.2">
      <c r="A14" s="17" t="s">
        <v>31</v>
      </c>
      <c r="B14" s="18" t="s">
        <v>32</v>
      </c>
      <c r="C14" s="19" t="s">
        <v>33</v>
      </c>
      <c r="D14" s="20" t="s">
        <v>34</v>
      </c>
    </row>
    <row r="15" spans="1:4" s="21" customFormat="1" ht="111.75" customHeight="1" x14ac:dyDescent="0.2">
      <c r="A15" s="17" t="s">
        <v>35</v>
      </c>
      <c r="B15" s="18" t="s">
        <v>36</v>
      </c>
      <c r="C15" s="19" t="s">
        <v>37</v>
      </c>
      <c r="D15" s="20" t="s">
        <v>38</v>
      </c>
    </row>
    <row r="16" spans="1:4" ht="14.25" customHeight="1" x14ac:dyDescent="0.25"/>
    <row r="17" spans="1:4" ht="43.5" customHeight="1" x14ac:dyDescent="0.2">
      <c r="A17" s="5" t="s">
        <v>39</v>
      </c>
      <c r="B17" s="5"/>
      <c r="C17" s="5"/>
      <c r="D17" s="5"/>
    </row>
    <row r="18" spans="1:4" ht="4.5" customHeight="1" x14ac:dyDescent="0.25"/>
    <row r="19" spans="1:4" ht="4.5" customHeight="1" x14ac:dyDescent="0.2">
      <c r="A19" s="10"/>
      <c r="B19" s="10"/>
      <c r="C19" s="10"/>
      <c r="D19" s="10"/>
    </row>
    <row r="20" spans="1:4" ht="54.75" customHeight="1" x14ac:dyDescent="0.2">
      <c r="A20" s="10" t="s">
        <v>40</v>
      </c>
      <c r="B20" s="10"/>
      <c r="C20" s="10"/>
      <c r="D20" s="10"/>
    </row>
  </sheetData>
  <mergeCells count="7">
    <mergeCell ref="A19:D19"/>
    <mergeCell ref="A20:D20"/>
    <mergeCell ref="A1:D1"/>
    <mergeCell ref="A2:D2"/>
    <mergeCell ref="A3:D3"/>
    <mergeCell ref="A5:D5"/>
    <mergeCell ref="A17:D17"/>
  </mergeCells>
  <pageMargins left="0.5" right="0.5" top="0.6" bottom="0.6" header="0.511811023622047" footer="0.511811023622047"/>
  <pageSetup paperSize="9" fitToHeight="0"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200"/>
    <pageSetUpPr fitToPage="1"/>
  </sheetPr>
  <dimension ref="A1:G14"/>
  <sheetViews>
    <sheetView showGridLines="0" zoomScaleNormal="100" workbookViewId="0">
      <pane ySplit="3" topLeftCell="A10" activePane="bottomLeft" state="frozen"/>
      <selection pane="bottomLeft" activeCell="A20" sqref="A20"/>
    </sheetView>
  </sheetViews>
  <sheetFormatPr defaultColWidth="8.75" defaultRowHeight="15" x14ac:dyDescent="0.25"/>
  <cols>
    <col min="1" max="1" width="18" style="15" customWidth="1"/>
    <col min="2" max="2" width="26" style="15" customWidth="1"/>
    <col min="3" max="3" width="73.125" style="15" customWidth="1"/>
    <col min="4" max="4" width="22" style="15" customWidth="1"/>
    <col min="5" max="5" width="24" style="15" customWidth="1"/>
    <col min="6" max="6" width="28" style="15" customWidth="1"/>
    <col min="7" max="7" width="26" style="15" customWidth="1"/>
  </cols>
  <sheetData>
    <row r="1" spans="1:7" ht="49.5" customHeight="1" x14ac:dyDescent="0.2">
      <c r="A1" s="196" t="s">
        <v>819</v>
      </c>
      <c r="B1" s="196"/>
      <c r="C1" s="196"/>
      <c r="D1" s="196"/>
      <c r="E1" s="196"/>
      <c r="F1" s="196"/>
      <c r="G1" s="196"/>
    </row>
    <row r="2" spans="1:7" ht="55.5" customHeight="1" x14ac:dyDescent="0.2">
      <c r="A2" s="13" t="s">
        <v>820</v>
      </c>
      <c r="B2" s="13"/>
      <c r="C2" s="13"/>
      <c r="D2" s="13"/>
      <c r="E2" s="13"/>
      <c r="F2" s="13"/>
      <c r="G2" s="13"/>
    </row>
    <row r="3" spans="1:7" ht="36" customHeight="1" x14ac:dyDescent="0.2">
      <c r="A3" s="43" t="s">
        <v>194</v>
      </c>
      <c r="B3" s="43" t="s">
        <v>821</v>
      </c>
      <c r="C3" s="43" t="s">
        <v>822</v>
      </c>
      <c r="D3" s="43" t="s">
        <v>823</v>
      </c>
      <c r="E3" s="43" t="s">
        <v>824</v>
      </c>
      <c r="F3" s="43" t="s">
        <v>825</v>
      </c>
      <c r="G3" s="43" t="s">
        <v>826</v>
      </c>
    </row>
    <row r="4" spans="1:7" ht="139.5" customHeight="1" x14ac:dyDescent="0.2">
      <c r="A4" s="27" t="s">
        <v>199</v>
      </c>
      <c r="B4" s="28" t="s">
        <v>827</v>
      </c>
      <c r="C4" s="92" t="s">
        <v>828</v>
      </c>
      <c r="D4" s="25" t="s">
        <v>829</v>
      </c>
      <c r="E4" s="18" t="s">
        <v>830</v>
      </c>
      <c r="F4" s="28" t="s">
        <v>831</v>
      </c>
      <c r="G4" s="18" t="s">
        <v>832</v>
      </c>
    </row>
    <row r="5" spans="1:7" ht="139.5" customHeight="1" x14ac:dyDescent="0.2">
      <c r="A5" s="27" t="s">
        <v>204</v>
      </c>
      <c r="B5" s="28" t="s">
        <v>833</v>
      </c>
      <c r="C5" s="92" t="s">
        <v>834</v>
      </c>
      <c r="D5" s="25" t="s">
        <v>835</v>
      </c>
      <c r="E5" s="18" t="s">
        <v>836</v>
      </c>
      <c r="F5" s="28" t="s">
        <v>837</v>
      </c>
      <c r="G5" s="18" t="s">
        <v>838</v>
      </c>
    </row>
    <row r="6" spans="1:7" ht="139.5" customHeight="1" x14ac:dyDescent="0.2">
      <c r="A6" s="30" t="s">
        <v>209</v>
      </c>
      <c r="B6" s="18" t="s">
        <v>839</v>
      </c>
      <c r="C6" s="92" t="s">
        <v>840</v>
      </c>
      <c r="D6" s="26" t="s">
        <v>841</v>
      </c>
      <c r="E6" s="18" t="s">
        <v>842</v>
      </c>
      <c r="F6" s="18" t="s">
        <v>843</v>
      </c>
      <c r="G6" s="18" t="s">
        <v>844</v>
      </c>
    </row>
    <row r="7" spans="1:7" ht="139.5" customHeight="1" x14ac:dyDescent="0.2">
      <c r="A7" s="31" t="s">
        <v>214</v>
      </c>
      <c r="B7" s="28" t="s">
        <v>215</v>
      </c>
      <c r="C7" s="92" t="s">
        <v>845</v>
      </c>
      <c r="D7" s="25" t="s">
        <v>846</v>
      </c>
      <c r="E7" s="18" t="s">
        <v>847</v>
      </c>
      <c r="F7" s="28" t="s">
        <v>848</v>
      </c>
      <c r="G7" s="18" t="s">
        <v>849</v>
      </c>
    </row>
    <row r="8" spans="1:7" ht="139.5" customHeight="1" x14ac:dyDescent="0.2">
      <c r="A8" s="27" t="s">
        <v>219</v>
      </c>
      <c r="B8" s="28" t="s">
        <v>220</v>
      </c>
      <c r="C8" s="92" t="s">
        <v>850</v>
      </c>
      <c r="D8" s="25" t="s">
        <v>851</v>
      </c>
      <c r="E8" s="18" t="s">
        <v>852</v>
      </c>
      <c r="F8" s="28" t="s">
        <v>853</v>
      </c>
      <c r="G8" s="18" t="s">
        <v>854</v>
      </c>
    </row>
    <row r="9" spans="1:7" ht="139.5" customHeight="1" x14ac:dyDescent="0.2">
      <c r="A9" s="27" t="s">
        <v>224</v>
      </c>
      <c r="B9" s="28" t="s">
        <v>855</v>
      </c>
      <c r="C9" s="92" t="s">
        <v>856</v>
      </c>
      <c r="D9" s="25" t="s">
        <v>857</v>
      </c>
      <c r="E9" s="18" t="s">
        <v>858</v>
      </c>
      <c r="F9" s="28" t="s">
        <v>859</v>
      </c>
      <c r="G9" s="18" t="s">
        <v>860</v>
      </c>
    </row>
    <row r="10" spans="1:7" ht="139.5" customHeight="1" x14ac:dyDescent="0.2">
      <c r="A10" s="32" t="s">
        <v>229</v>
      </c>
      <c r="B10" s="29" t="s">
        <v>861</v>
      </c>
      <c r="C10" s="92" t="s">
        <v>862</v>
      </c>
      <c r="D10" s="41" t="s">
        <v>863</v>
      </c>
      <c r="E10" s="18" t="s">
        <v>864</v>
      </c>
      <c r="F10" s="29" t="s">
        <v>865</v>
      </c>
      <c r="G10" s="18" t="s">
        <v>866</v>
      </c>
    </row>
    <row r="11" spans="1:7" ht="54.75" customHeight="1" x14ac:dyDescent="0.2">
      <c r="A11" s="10" t="s">
        <v>40</v>
      </c>
      <c r="B11" s="10"/>
      <c r="C11" s="10"/>
      <c r="D11" s="10"/>
      <c r="E11" s="10"/>
      <c r="F11" s="10"/>
      <c r="G11" s="10"/>
    </row>
    <row r="12" spans="1:7" ht="14.25" customHeight="1" x14ac:dyDescent="0.25"/>
    <row r="13" spans="1:7" ht="15" customHeight="1" x14ac:dyDescent="0.25">
      <c r="A13" s="84" t="s">
        <v>650</v>
      </c>
    </row>
    <row r="14" spans="1:7" ht="30" customHeight="1" x14ac:dyDescent="0.25">
      <c r="A14" s="63" t="s">
        <v>651</v>
      </c>
      <c r="B14" s="64" t="s">
        <v>652</v>
      </c>
      <c r="C14" s="65" t="s">
        <v>653</v>
      </c>
      <c r="D14" s="66" t="s">
        <v>654</v>
      </c>
      <c r="E14" s="67" t="s">
        <v>655</v>
      </c>
    </row>
  </sheetData>
  <mergeCells count="3">
    <mergeCell ref="A1:G1"/>
    <mergeCell ref="A2:G2"/>
    <mergeCell ref="A11:G11"/>
  </mergeCells>
  <pageMargins left="0.5" right="0.5" top="0.6" bottom="0.6" header="0.511811023622047" footer="0.511811023622047"/>
  <pageSetup paperSize="9"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200"/>
    <pageSetUpPr fitToPage="1"/>
  </sheetPr>
  <dimension ref="A1:G22"/>
  <sheetViews>
    <sheetView showGridLines="0" zoomScaleNormal="100" workbookViewId="0">
      <pane ySplit="3" topLeftCell="A19" activePane="bottomLeft" state="frozen"/>
      <selection pane="bottomLeft" activeCell="A20" sqref="A20"/>
    </sheetView>
  </sheetViews>
  <sheetFormatPr defaultColWidth="8.75" defaultRowHeight="15" x14ac:dyDescent="0.25"/>
  <cols>
    <col min="1" max="1" width="22" style="15" customWidth="1"/>
    <col min="2" max="2" width="15" style="15" customWidth="1"/>
    <col min="3" max="3" width="30.625" style="15" customWidth="1"/>
    <col min="4" max="4" width="33" style="15" customWidth="1"/>
    <col min="5" max="5" width="31.875" style="15" customWidth="1"/>
    <col min="6" max="6" width="26.25" style="15" customWidth="1"/>
    <col min="7" max="7" width="22" style="15" customWidth="1"/>
  </cols>
  <sheetData>
    <row r="1" spans="1:7" ht="49.5" customHeight="1" x14ac:dyDescent="0.2">
      <c r="A1" s="203" t="s">
        <v>867</v>
      </c>
      <c r="B1" s="203"/>
      <c r="C1" s="203"/>
      <c r="D1" s="203"/>
      <c r="E1" s="203"/>
      <c r="F1" s="203"/>
      <c r="G1" s="203"/>
    </row>
    <row r="2" spans="1:7" ht="55.5" customHeight="1" x14ac:dyDescent="0.2">
      <c r="A2" s="13" t="s">
        <v>868</v>
      </c>
      <c r="B2" s="13"/>
      <c r="C2" s="13"/>
      <c r="D2" s="13"/>
      <c r="E2" s="13"/>
      <c r="F2" s="13"/>
      <c r="G2" s="13"/>
    </row>
    <row r="3" spans="1:7" ht="54.75" customHeight="1" x14ac:dyDescent="0.2">
      <c r="A3" s="162" t="s">
        <v>869</v>
      </c>
      <c r="B3" s="162"/>
      <c r="C3" s="162"/>
      <c r="D3" s="162"/>
      <c r="E3" s="162"/>
      <c r="F3" s="162"/>
      <c r="G3" s="162"/>
    </row>
    <row r="4" spans="1:7" ht="14.25" customHeight="1" x14ac:dyDescent="0.25"/>
    <row r="5" spans="1:7" ht="30" customHeight="1" x14ac:dyDescent="0.2">
      <c r="A5" s="35" t="s">
        <v>870</v>
      </c>
      <c r="B5" s="35" t="s">
        <v>871</v>
      </c>
      <c r="C5" s="35" t="s">
        <v>872</v>
      </c>
      <c r="D5" s="35" t="s">
        <v>873</v>
      </c>
      <c r="E5" s="35" t="s">
        <v>874</v>
      </c>
      <c r="F5" s="35" t="s">
        <v>792</v>
      </c>
      <c r="G5" s="35" t="s">
        <v>875</v>
      </c>
    </row>
    <row r="6" spans="1:7" ht="79.5" customHeight="1" x14ac:dyDescent="0.2">
      <c r="A6" s="112" t="s">
        <v>876</v>
      </c>
      <c r="B6" s="74" t="s">
        <v>877</v>
      </c>
      <c r="C6" s="74" t="s">
        <v>878</v>
      </c>
      <c r="D6" s="74" t="s">
        <v>879</v>
      </c>
      <c r="E6" s="74" t="s">
        <v>880</v>
      </c>
      <c r="F6" s="74" t="s">
        <v>881</v>
      </c>
      <c r="G6" s="74" t="s">
        <v>882</v>
      </c>
    </row>
    <row r="7" spans="1:7" ht="79.5" customHeight="1" x14ac:dyDescent="0.2">
      <c r="A7" s="112" t="s">
        <v>883</v>
      </c>
      <c r="B7" s="74" t="s">
        <v>884</v>
      </c>
      <c r="C7" s="74" t="s">
        <v>885</v>
      </c>
      <c r="D7" s="74" t="s">
        <v>886</v>
      </c>
      <c r="E7" s="74" t="s">
        <v>887</v>
      </c>
      <c r="F7" s="74" t="s">
        <v>888</v>
      </c>
      <c r="G7" s="74" t="s">
        <v>889</v>
      </c>
    </row>
    <row r="8" spans="1:7" ht="79.5" customHeight="1" x14ac:dyDescent="0.2">
      <c r="A8" s="112" t="s">
        <v>890</v>
      </c>
      <c r="B8" s="74" t="s">
        <v>614</v>
      </c>
      <c r="C8" s="74" t="s">
        <v>891</v>
      </c>
      <c r="D8" s="74" t="s">
        <v>892</v>
      </c>
      <c r="E8" s="74" t="s">
        <v>893</v>
      </c>
      <c r="F8" s="74" t="s">
        <v>894</v>
      </c>
      <c r="G8" s="74" t="s">
        <v>895</v>
      </c>
    </row>
    <row r="9" spans="1:7" ht="79.5" customHeight="1" x14ac:dyDescent="0.2">
      <c r="A9" s="112" t="s">
        <v>896</v>
      </c>
      <c r="B9" s="74" t="s">
        <v>258</v>
      </c>
      <c r="C9" s="74" t="s">
        <v>897</v>
      </c>
      <c r="D9" s="74" t="s">
        <v>898</v>
      </c>
      <c r="E9" s="74" t="s">
        <v>899</v>
      </c>
      <c r="F9" s="74" t="s">
        <v>900</v>
      </c>
      <c r="G9" s="74" t="s">
        <v>901</v>
      </c>
    </row>
    <row r="10" spans="1:7" ht="79.5" customHeight="1" x14ac:dyDescent="0.2">
      <c r="A10" s="112" t="s">
        <v>902</v>
      </c>
      <c r="B10" s="74" t="s">
        <v>903</v>
      </c>
      <c r="C10" s="74" t="s">
        <v>904</v>
      </c>
      <c r="D10" s="74" t="s">
        <v>905</v>
      </c>
      <c r="E10" s="74" t="s">
        <v>906</v>
      </c>
      <c r="F10" s="74" t="s">
        <v>907</v>
      </c>
      <c r="G10" s="74" t="s">
        <v>908</v>
      </c>
    </row>
    <row r="11" spans="1:7" ht="79.5" customHeight="1" x14ac:dyDescent="0.2">
      <c r="A11" s="112" t="s">
        <v>909</v>
      </c>
      <c r="B11" s="74" t="s">
        <v>258</v>
      </c>
      <c r="C11" s="74" t="s">
        <v>910</v>
      </c>
      <c r="D11" s="74" t="s">
        <v>911</v>
      </c>
      <c r="E11" s="74" t="s">
        <v>912</v>
      </c>
      <c r="F11" s="74" t="s">
        <v>913</v>
      </c>
      <c r="G11" s="74" t="s">
        <v>914</v>
      </c>
    </row>
    <row r="12" spans="1:7" ht="14.25" customHeight="1" x14ac:dyDescent="0.25"/>
    <row r="13" spans="1:7" ht="25.5" customHeight="1" x14ac:dyDescent="0.2">
      <c r="A13" s="166" t="s">
        <v>915</v>
      </c>
      <c r="B13" s="166"/>
      <c r="C13" s="166"/>
      <c r="D13" s="166"/>
      <c r="E13" s="166"/>
      <c r="F13" s="166"/>
      <c r="G13" s="166"/>
    </row>
    <row r="14" spans="1:7" ht="27.75" customHeight="1" x14ac:dyDescent="0.2">
      <c r="A14" s="43" t="s">
        <v>870</v>
      </c>
      <c r="B14" s="43" t="s">
        <v>916</v>
      </c>
      <c r="C14" s="43" t="s">
        <v>917</v>
      </c>
      <c r="D14" s="43" t="s">
        <v>918</v>
      </c>
      <c r="E14" s="43" t="s">
        <v>919</v>
      </c>
      <c r="F14" s="43" t="s">
        <v>920</v>
      </c>
      <c r="G14" s="43" t="s">
        <v>793</v>
      </c>
    </row>
    <row r="15" spans="1:7" ht="64.5" customHeight="1" x14ac:dyDescent="0.2">
      <c r="A15" s="112" t="s">
        <v>883</v>
      </c>
      <c r="B15" s="74" t="s">
        <v>921</v>
      </c>
      <c r="C15" s="74" t="s">
        <v>922</v>
      </c>
      <c r="D15" s="74" t="s">
        <v>923</v>
      </c>
      <c r="E15" s="74" t="s">
        <v>924</v>
      </c>
      <c r="F15" s="74" t="s">
        <v>925</v>
      </c>
      <c r="G15" s="74" t="s">
        <v>806</v>
      </c>
    </row>
    <row r="16" spans="1:7" ht="64.5" customHeight="1" x14ac:dyDescent="0.2">
      <c r="A16" s="112" t="s">
        <v>902</v>
      </c>
      <c r="B16" s="74" t="s">
        <v>921</v>
      </c>
      <c r="C16" s="74" t="s">
        <v>922</v>
      </c>
      <c r="D16" s="74" t="s">
        <v>926</v>
      </c>
      <c r="E16" s="74" t="s">
        <v>927</v>
      </c>
      <c r="F16" s="74" t="s">
        <v>907</v>
      </c>
      <c r="G16" s="74" t="s">
        <v>928</v>
      </c>
    </row>
    <row r="17" spans="1:7" ht="64.5" customHeight="1" x14ac:dyDescent="0.2">
      <c r="A17" s="112" t="s">
        <v>909</v>
      </c>
      <c r="B17" s="74" t="s">
        <v>921</v>
      </c>
      <c r="C17" s="74" t="s">
        <v>922</v>
      </c>
      <c r="D17" s="74" t="s">
        <v>929</v>
      </c>
      <c r="E17" s="74" t="s">
        <v>930</v>
      </c>
      <c r="F17" s="74" t="s">
        <v>913</v>
      </c>
      <c r="G17" s="74" t="s">
        <v>800</v>
      </c>
    </row>
    <row r="18" spans="1:7" ht="64.5" customHeight="1" x14ac:dyDescent="0.2">
      <c r="A18" s="112" t="s">
        <v>896</v>
      </c>
      <c r="B18" s="74" t="s">
        <v>921</v>
      </c>
      <c r="C18" s="74" t="s">
        <v>931</v>
      </c>
      <c r="D18" s="74" t="s">
        <v>932</v>
      </c>
      <c r="E18" s="74" t="s">
        <v>933</v>
      </c>
      <c r="F18" s="74" t="s">
        <v>900</v>
      </c>
      <c r="G18" s="74" t="s">
        <v>806</v>
      </c>
    </row>
    <row r="19" spans="1:7" ht="54.75" customHeight="1" x14ac:dyDescent="0.2">
      <c r="A19" s="10" t="s">
        <v>40</v>
      </c>
      <c r="B19" s="10"/>
      <c r="C19" s="10"/>
      <c r="D19" s="10"/>
      <c r="E19" s="10"/>
      <c r="F19" s="10"/>
      <c r="G19" s="10"/>
    </row>
    <row r="20" spans="1:7" ht="14.25" customHeight="1" x14ac:dyDescent="0.25"/>
    <row r="21" spans="1:7" ht="15" customHeight="1" x14ac:dyDescent="0.25">
      <c r="A21" s="84" t="s">
        <v>650</v>
      </c>
    </row>
    <row r="22" spans="1:7" ht="30" customHeight="1" x14ac:dyDescent="0.25">
      <c r="A22" s="63" t="s">
        <v>651</v>
      </c>
      <c r="B22" s="64" t="s">
        <v>652</v>
      </c>
      <c r="C22" s="65" t="s">
        <v>653</v>
      </c>
      <c r="D22" s="66" t="s">
        <v>654</v>
      </c>
      <c r="E22" s="67" t="s">
        <v>655</v>
      </c>
    </row>
  </sheetData>
  <mergeCells count="5">
    <mergeCell ref="A1:G1"/>
    <mergeCell ref="A2:G2"/>
    <mergeCell ref="A3:G3"/>
    <mergeCell ref="A13:G13"/>
    <mergeCell ref="A19:G19"/>
  </mergeCells>
  <dataValidations count="3">
    <dataValidation type="list" allowBlank="1" showInputMessage="1" promptTitle="Frequency" prompt="Pick a cadence — you can add detail, e.g. &quot;Bi-annual (Jan + Jul)&quot;." sqref="B6:B11" xr:uid="{00000000-0002-0000-0A00-000000000000}">
      <formula1>"Daily,Weekly,Bi-weekly,Monthly,Quarterly,Bi-annual,Annual,Ad Hoc"</formula1>
      <formula2>0</formula2>
    </dataValidation>
    <dataValidation type="list" allowBlank="1" showInputMessage="1" showErrorMessage="1" errorTitle="Exists today?" error="Pick from the list: Yes, No" promptTitle="Exists today?" prompt="Does this forum exist today?" sqref="B15:B18" xr:uid="{00000000-0002-0000-0A00-000001000000}">
      <formula1>"Yes,No"</formula1>
      <formula2>0</formula2>
    </dataValidation>
    <dataValidation type="list" allowBlank="1" showInputMessage="1" showErrorMessage="1" errorTitle="Priority" error="Pick from the list: High, Medium, Low" promptTitle="Priority" prompt="Priority to close this gap." sqref="C15:C18" xr:uid="{00000000-0002-0000-0A00-000002000000}">
      <formula1>"High,Medium,Low"</formula1>
      <formula2>0</formula2>
    </dataValidation>
  </dataValidations>
  <pageMargins left="0.5" right="0.5" top="0.6" bottom="0.6" header="0.511811023622047" footer="0.511811023622047"/>
  <pageSetup paperSize="9"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00"/>
    <pageSetUpPr fitToPage="1"/>
  </sheetPr>
  <dimension ref="A1:G30"/>
  <sheetViews>
    <sheetView showGridLines="0" tabSelected="1" zoomScaleNormal="100" workbookViewId="0">
      <pane ySplit="3" topLeftCell="A4" activePane="bottomLeft" state="frozen"/>
      <selection pane="bottomLeft" activeCell="B17" sqref="B17"/>
    </sheetView>
  </sheetViews>
  <sheetFormatPr defaultColWidth="8.75" defaultRowHeight="15" x14ac:dyDescent="0.25"/>
  <cols>
    <col min="1" max="1" width="37.125" style="15" customWidth="1"/>
    <col min="2" max="3" width="12" style="15" customWidth="1"/>
    <col min="4" max="4" width="18" style="15" customWidth="1"/>
    <col min="5" max="5" width="46.125" style="15" customWidth="1"/>
    <col min="6" max="6" width="20" style="15" customWidth="1"/>
    <col min="7" max="7" width="16" style="15" customWidth="1"/>
  </cols>
  <sheetData>
    <row r="1" spans="1:7" ht="49.5" customHeight="1" x14ac:dyDescent="0.2">
      <c r="A1" s="14" t="s">
        <v>934</v>
      </c>
      <c r="B1" s="14"/>
      <c r="C1" s="14"/>
      <c r="D1" s="14"/>
      <c r="E1" s="14"/>
      <c r="F1" s="14"/>
      <c r="G1" s="14"/>
    </row>
    <row r="2" spans="1:7" ht="55.5" customHeight="1" x14ac:dyDescent="0.2">
      <c r="A2" s="13" t="s">
        <v>935</v>
      </c>
      <c r="B2" s="13"/>
      <c r="C2" s="13"/>
      <c r="D2" s="13"/>
      <c r="E2" s="13"/>
      <c r="F2" s="13"/>
      <c r="G2" s="13"/>
    </row>
    <row r="3" spans="1:7" ht="27.75" customHeight="1" x14ac:dyDescent="0.2">
      <c r="A3" s="12" t="s">
        <v>936</v>
      </c>
      <c r="B3" s="12"/>
      <c r="C3" s="12"/>
      <c r="D3" s="12"/>
      <c r="E3" s="12"/>
      <c r="F3" s="12"/>
      <c r="G3" s="12"/>
    </row>
    <row r="4" spans="1:7" ht="27.75" customHeight="1" x14ac:dyDescent="0.2">
      <c r="A4" s="40" t="s">
        <v>937</v>
      </c>
      <c r="B4" s="40" t="s">
        <v>938</v>
      </c>
      <c r="C4" s="40" t="s">
        <v>939</v>
      </c>
      <c r="D4" s="40" t="s">
        <v>940</v>
      </c>
      <c r="E4" s="40" t="s">
        <v>941</v>
      </c>
      <c r="F4" s="40" t="s">
        <v>792</v>
      </c>
      <c r="G4" s="40" t="s">
        <v>942</v>
      </c>
    </row>
    <row r="5" spans="1:7" ht="64.5" customHeight="1" x14ac:dyDescent="0.2">
      <c r="A5" s="74" t="s">
        <v>943</v>
      </c>
      <c r="B5" s="74" t="s">
        <v>944</v>
      </c>
      <c r="C5" s="74" t="s">
        <v>945</v>
      </c>
      <c r="D5" s="74" t="s">
        <v>946</v>
      </c>
      <c r="E5" s="74" t="s">
        <v>947</v>
      </c>
      <c r="F5" s="74" t="s">
        <v>948</v>
      </c>
      <c r="G5" s="74" t="s">
        <v>949</v>
      </c>
    </row>
    <row r="6" spans="1:7" ht="64.5" customHeight="1" x14ac:dyDescent="0.2">
      <c r="A6" s="74" t="s">
        <v>950</v>
      </c>
      <c r="B6" s="74" t="s">
        <v>944</v>
      </c>
      <c r="C6" s="74" t="s">
        <v>945</v>
      </c>
      <c r="D6" s="74" t="s">
        <v>712</v>
      </c>
      <c r="E6" s="74" t="s">
        <v>951</v>
      </c>
      <c r="F6" s="74" t="s">
        <v>816</v>
      </c>
      <c r="G6" s="74" t="s">
        <v>952</v>
      </c>
    </row>
    <row r="7" spans="1:7" ht="64.5" customHeight="1" x14ac:dyDescent="0.2">
      <c r="A7" s="74" t="s">
        <v>953</v>
      </c>
      <c r="B7" s="74" t="s">
        <v>944</v>
      </c>
      <c r="C7" s="74" t="s">
        <v>944</v>
      </c>
      <c r="D7" s="74" t="s">
        <v>294</v>
      </c>
      <c r="E7" s="74" t="s">
        <v>954</v>
      </c>
      <c r="F7" s="74" t="s">
        <v>955</v>
      </c>
      <c r="G7" s="74" t="s">
        <v>949</v>
      </c>
    </row>
    <row r="8" spans="1:7" ht="64.5" customHeight="1" x14ac:dyDescent="0.2">
      <c r="A8" s="74" t="s">
        <v>956</v>
      </c>
      <c r="B8" s="74" t="s">
        <v>944</v>
      </c>
      <c r="C8" s="74" t="s">
        <v>944</v>
      </c>
      <c r="D8" s="74" t="s">
        <v>204</v>
      </c>
      <c r="E8" s="74" t="s">
        <v>957</v>
      </c>
      <c r="F8" s="74" t="s">
        <v>958</v>
      </c>
      <c r="G8" s="74" t="s">
        <v>952</v>
      </c>
    </row>
    <row r="9" spans="1:7" ht="64.5" customHeight="1" x14ac:dyDescent="0.2">
      <c r="A9" s="74" t="s">
        <v>959</v>
      </c>
      <c r="B9" s="74" t="s">
        <v>945</v>
      </c>
      <c r="C9" s="74" t="s">
        <v>944</v>
      </c>
      <c r="D9" s="74" t="s">
        <v>229</v>
      </c>
      <c r="E9" s="74" t="s">
        <v>960</v>
      </c>
      <c r="F9" s="74" t="s">
        <v>961</v>
      </c>
      <c r="G9" s="74" t="s">
        <v>952</v>
      </c>
    </row>
    <row r="10" spans="1:7" ht="64.5" customHeight="1" x14ac:dyDescent="0.2">
      <c r="A10" s="74" t="s">
        <v>962</v>
      </c>
      <c r="B10" s="74" t="s">
        <v>945</v>
      </c>
      <c r="C10" s="74" t="s">
        <v>944</v>
      </c>
      <c r="D10" s="74" t="s">
        <v>963</v>
      </c>
      <c r="E10" s="74" t="s">
        <v>964</v>
      </c>
      <c r="F10" s="74" t="s">
        <v>965</v>
      </c>
      <c r="G10" s="74" t="s">
        <v>952</v>
      </c>
    </row>
    <row r="11" spans="1:7" ht="64.5" customHeight="1" x14ac:dyDescent="0.2">
      <c r="A11" s="74" t="s">
        <v>966</v>
      </c>
      <c r="B11" s="74" t="s">
        <v>944</v>
      </c>
      <c r="C11" s="74" t="s">
        <v>945</v>
      </c>
      <c r="D11" s="74" t="s">
        <v>736</v>
      </c>
      <c r="E11" s="74" t="s">
        <v>967</v>
      </c>
      <c r="F11" s="74" t="s">
        <v>968</v>
      </c>
      <c r="G11" s="74" t="s">
        <v>969</v>
      </c>
    </row>
    <row r="12" spans="1:7" ht="64.5" customHeight="1" x14ac:dyDescent="0.2">
      <c r="A12" s="74" t="s">
        <v>970</v>
      </c>
      <c r="B12" s="74" t="s">
        <v>945</v>
      </c>
      <c r="C12" s="74" t="s">
        <v>945</v>
      </c>
      <c r="D12" s="74" t="s">
        <v>224</v>
      </c>
      <c r="E12" s="74" t="s">
        <v>971</v>
      </c>
      <c r="F12" s="74" t="s">
        <v>972</v>
      </c>
      <c r="G12" s="74" t="s">
        <v>969</v>
      </c>
    </row>
    <row r="13" spans="1:7" ht="64.5" customHeight="1" x14ac:dyDescent="0.2">
      <c r="A13" s="74" t="s">
        <v>973</v>
      </c>
      <c r="B13" s="74" t="s">
        <v>945</v>
      </c>
      <c r="C13" s="74" t="s">
        <v>974</v>
      </c>
      <c r="D13" s="74" t="s">
        <v>946</v>
      </c>
      <c r="E13" s="74" t="s">
        <v>975</v>
      </c>
      <c r="F13" s="74" t="s">
        <v>976</v>
      </c>
      <c r="G13" s="74" t="s">
        <v>969</v>
      </c>
    </row>
    <row r="14" spans="1:7" ht="14.25" customHeight="1" x14ac:dyDescent="0.25"/>
    <row r="15" spans="1:7" ht="31.5" customHeight="1" x14ac:dyDescent="0.2">
      <c r="A15" s="11" t="s">
        <v>977</v>
      </c>
      <c r="B15" s="11"/>
      <c r="C15" s="11"/>
      <c r="D15" s="11"/>
      <c r="E15" s="11"/>
      <c r="F15" s="11"/>
      <c r="G15" s="11"/>
    </row>
    <row r="16" spans="1:7" ht="27.75" customHeight="1" x14ac:dyDescent="0.2">
      <c r="A16" s="43" t="s">
        <v>978</v>
      </c>
      <c r="B16" s="43" t="s">
        <v>940</v>
      </c>
      <c r="C16" s="43" t="s">
        <v>979</v>
      </c>
      <c r="D16" s="43" t="s">
        <v>980</v>
      </c>
      <c r="E16" s="43" t="s">
        <v>981</v>
      </c>
      <c r="F16" s="43" t="s">
        <v>792</v>
      </c>
      <c r="G16" s="43" t="s">
        <v>982</v>
      </c>
    </row>
    <row r="17" spans="1:7" ht="57.75" customHeight="1" x14ac:dyDescent="0.2">
      <c r="A17" s="74" t="s">
        <v>983</v>
      </c>
      <c r="B17" s="74" t="s">
        <v>294</v>
      </c>
      <c r="C17" s="74" t="s">
        <v>922</v>
      </c>
      <c r="D17" s="74" t="s">
        <v>984</v>
      </c>
      <c r="E17" s="74" t="s">
        <v>985</v>
      </c>
      <c r="F17" s="74" t="s">
        <v>955</v>
      </c>
      <c r="G17" s="74" t="s">
        <v>986</v>
      </c>
    </row>
    <row r="18" spans="1:7" ht="57.75" customHeight="1" x14ac:dyDescent="0.2">
      <c r="A18" s="74" t="s">
        <v>987</v>
      </c>
      <c r="B18" s="74" t="s">
        <v>214</v>
      </c>
      <c r="C18" s="74" t="s">
        <v>922</v>
      </c>
      <c r="D18" s="74" t="s">
        <v>984</v>
      </c>
      <c r="E18" s="74" t="s">
        <v>988</v>
      </c>
      <c r="F18" s="74" t="s">
        <v>816</v>
      </c>
      <c r="G18" s="74" t="s">
        <v>989</v>
      </c>
    </row>
    <row r="19" spans="1:7" ht="57.75" customHeight="1" x14ac:dyDescent="0.2">
      <c r="A19" s="74" t="s">
        <v>990</v>
      </c>
      <c r="B19" s="74" t="s">
        <v>305</v>
      </c>
      <c r="C19" s="74" t="s">
        <v>922</v>
      </c>
      <c r="D19" s="74" t="s">
        <v>931</v>
      </c>
      <c r="E19" s="74" t="s">
        <v>991</v>
      </c>
      <c r="F19" s="74" t="s">
        <v>992</v>
      </c>
      <c r="G19" s="74" t="s">
        <v>989</v>
      </c>
    </row>
    <row r="20" spans="1:7" ht="57.75" customHeight="1" x14ac:dyDescent="0.2">
      <c r="A20" s="74" t="s">
        <v>993</v>
      </c>
      <c r="B20" s="74" t="s">
        <v>204</v>
      </c>
      <c r="C20" s="74" t="s">
        <v>922</v>
      </c>
      <c r="D20" s="74" t="s">
        <v>984</v>
      </c>
      <c r="E20" s="74" t="s">
        <v>994</v>
      </c>
      <c r="F20" s="74" t="s">
        <v>995</v>
      </c>
      <c r="G20" s="74" t="s">
        <v>989</v>
      </c>
    </row>
    <row r="21" spans="1:7" ht="57.75" customHeight="1" x14ac:dyDescent="0.2">
      <c r="A21" s="74" t="s">
        <v>996</v>
      </c>
      <c r="B21" s="74" t="s">
        <v>229</v>
      </c>
      <c r="C21" s="74" t="s">
        <v>931</v>
      </c>
      <c r="D21" s="74" t="s">
        <v>984</v>
      </c>
      <c r="E21" s="74" t="s">
        <v>997</v>
      </c>
      <c r="F21" s="74" t="s">
        <v>998</v>
      </c>
      <c r="G21" s="74" t="s">
        <v>989</v>
      </c>
    </row>
    <row r="22" spans="1:7" ht="57.75" customHeight="1" x14ac:dyDescent="0.2">
      <c r="A22" s="74" t="s">
        <v>999</v>
      </c>
      <c r="B22" s="74" t="s">
        <v>1000</v>
      </c>
      <c r="C22" s="74" t="s">
        <v>922</v>
      </c>
      <c r="D22" s="74" t="s">
        <v>1001</v>
      </c>
      <c r="E22" s="74" t="s">
        <v>1002</v>
      </c>
      <c r="F22" s="74" t="s">
        <v>1003</v>
      </c>
      <c r="G22" s="74" t="s">
        <v>989</v>
      </c>
    </row>
    <row r="23" spans="1:7" ht="57.75" customHeight="1" x14ac:dyDescent="0.2">
      <c r="A23" s="74" t="s">
        <v>1004</v>
      </c>
      <c r="B23" s="74" t="s">
        <v>224</v>
      </c>
      <c r="C23" s="74" t="s">
        <v>931</v>
      </c>
      <c r="D23" s="74" t="s">
        <v>931</v>
      </c>
      <c r="E23" s="74" t="s">
        <v>1005</v>
      </c>
      <c r="F23" s="74" t="s">
        <v>972</v>
      </c>
      <c r="G23" s="74" t="s">
        <v>989</v>
      </c>
    </row>
    <row r="24" spans="1:7" ht="57.75" customHeight="1" x14ac:dyDescent="0.2">
      <c r="A24" s="74" t="s">
        <v>1006</v>
      </c>
      <c r="B24" s="74" t="s">
        <v>736</v>
      </c>
      <c r="C24" s="74" t="s">
        <v>922</v>
      </c>
      <c r="D24" s="74" t="s">
        <v>931</v>
      </c>
      <c r="E24" s="74" t="s">
        <v>1007</v>
      </c>
      <c r="F24" s="74" t="s">
        <v>968</v>
      </c>
      <c r="G24" s="74" t="s">
        <v>989</v>
      </c>
    </row>
    <row r="25" spans="1:7" ht="57.75" customHeight="1" x14ac:dyDescent="0.2">
      <c r="A25" s="74" t="s">
        <v>1008</v>
      </c>
      <c r="B25" s="74" t="s">
        <v>1009</v>
      </c>
      <c r="C25" s="74" t="s">
        <v>931</v>
      </c>
      <c r="D25" s="74" t="s">
        <v>984</v>
      </c>
      <c r="E25" s="74" t="s">
        <v>1010</v>
      </c>
      <c r="F25" s="74" t="s">
        <v>976</v>
      </c>
      <c r="G25" s="74" t="s">
        <v>989</v>
      </c>
    </row>
    <row r="26" spans="1:7" ht="57.75" customHeight="1" x14ac:dyDescent="0.2">
      <c r="A26" s="74" t="s">
        <v>1011</v>
      </c>
      <c r="B26" s="74" t="s">
        <v>214</v>
      </c>
      <c r="C26" s="74" t="s">
        <v>931</v>
      </c>
      <c r="D26" s="74" t="s">
        <v>1001</v>
      </c>
      <c r="E26" s="74" t="s">
        <v>1012</v>
      </c>
      <c r="F26" s="74" t="s">
        <v>1013</v>
      </c>
      <c r="G26" s="74" t="s">
        <v>989</v>
      </c>
    </row>
    <row r="27" spans="1:7" ht="54.75" customHeight="1" x14ac:dyDescent="0.2">
      <c r="A27" s="10" t="s">
        <v>40</v>
      </c>
      <c r="B27" s="10"/>
      <c r="C27" s="10"/>
      <c r="D27" s="10"/>
      <c r="E27" s="10"/>
      <c r="F27" s="10"/>
      <c r="G27" s="10"/>
    </row>
    <row r="28" spans="1:7" ht="14.25" customHeight="1" x14ac:dyDescent="0.25"/>
    <row r="29" spans="1:7" ht="15" customHeight="1" x14ac:dyDescent="0.25">
      <c r="A29" s="113" t="s">
        <v>650</v>
      </c>
    </row>
    <row r="30" spans="1:7" ht="30" customHeight="1" x14ac:dyDescent="0.25">
      <c r="A30" s="114" t="s">
        <v>651</v>
      </c>
      <c r="B30" s="115" t="s">
        <v>652</v>
      </c>
      <c r="C30" s="116" t="s">
        <v>653</v>
      </c>
      <c r="D30" s="117" t="s">
        <v>654</v>
      </c>
      <c r="E30" s="118" t="s">
        <v>655</v>
      </c>
    </row>
  </sheetData>
  <mergeCells count="5">
    <mergeCell ref="A1:G1"/>
    <mergeCell ref="A2:G2"/>
    <mergeCell ref="A3:G3"/>
    <mergeCell ref="A15:G15"/>
    <mergeCell ref="A27:G27"/>
  </mergeCells>
  <dataValidations count="8">
    <dataValidation type="list" allowBlank="1" showInputMessage="1" showErrorMessage="1" errorTitle="Impact" error="Pick from the list: H, M, L" promptTitle="Impact" prompt="H = High, M = Medium, L = Low." sqref="B5:B13" xr:uid="{00000000-0002-0000-0B00-000000000000}">
      <formula1>"H,M,L"</formula1>
      <formula2>0</formula2>
    </dataValidation>
    <dataValidation type="list" allowBlank="1" showInputMessage="1" showErrorMessage="1" errorTitle="Likelihood" error="Pick from the list: H, M, L" promptTitle="Likelihood" prompt="H = High, M = Medium, L = Low." sqref="C5:C13" xr:uid="{00000000-0002-0000-0B00-000001000000}">
      <formula1>"H,M,L"</formula1>
      <formula2>0</formula2>
    </dataValidation>
    <dataValidation type="list" allowBlank="1" showInputMessage="1" showErrorMessage="1" errorTitle="Time Horizon" error="Pick from the list: Immediate, 3–6 months, 6–18 months, 18+ months" promptTitle="Time Horizon" prompt="Pick a time horizon." sqref="G5:G13" xr:uid="{00000000-0002-0000-0B00-000002000000}">
      <formula1>"Immediate,3–6 months,6–18 months,18+ months"</formula1>
      <formula2>0</formula2>
    </dataValidation>
    <dataValidation type="list" allowBlank="1" showInputMessage="1" promptTitle="Related SCOR Process" prompt="Pick a process — or type a combo, e.g. &quot;SOURCE / ORCHESTRATE&quot;." sqref="D5:D13" xr:uid="{00000000-0002-0000-0B00-000003000000}">
      <formula1>"ORCHESTRATE,PLAN,ORDER,SOURCE,TRANSFORM,FULFILL,RETURN"</formula1>
      <formula2>0</formula2>
    </dataValidation>
    <dataValidation type="list" allowBlank="1" showInputMessage="1" showErrorMessage="1" errorTitle="Business Impact" error="Pick from the list: High, Medium, Low" promptTitle="Business Impact" prompt="How much this moves the needle." sqref="C17:C26" xr:uid="{00000000-0002-0000-0B00-000004000000}">
      <formula1>"High,Medium,Low"</formula1>
      <formula2>0</formula2>
    </dataValidation>
    <dataValidation type="list" allowBlank="1" showInputMessage="1" showErrorMessage="1" errorTitle="Effort" error="Pick from the list: Quick Win, Medium, Strategic" promptTitle="Effort" prompt="Relative effort to implement." sqref="D17:D26" xr:uid="{00000000-0002-0000-0B00-000005000000}">
      <formula1>"Quick Win,Medium,Strategic"</formula1>
      <formula2>0</formula2>
    </dataValidation>
    <dataValidation type="list" allowBlank="1" showInputMessage="1" showErrorMessage="1" errorTitle="Status" error="Pick from the list: Not Started, In Progress, In Review, Complete, On Hold" promptTitle="Status" prompt="Current status." sqref="G17:G26" xr:uid="{00000000-0002-0000-0B00-000006000000}">
      <formula1>"Not Started,In Progress,In Review,Complete,On Hold"</formula1>
      <formula2>0</formula2>
    </dataValidation>
    <dataValidation type="list" allowBlank="1" showInputMessage="1" promptTitle="Related SCOR Process" prompt="Pick a process — or type a combo." sqref="B17:B26" xr:uid="{00000000-0002-0000-0B00-000007000000}">
      <formula1>"ORCHESTRATE,PLAN,ORDER,SOURCE,TRANSFORM,FULFILL,RETURN"</formula1>
      <formula2>0</formula2>
    </dataValidation>
  </dataValidations>
  <pageMargins left="0.5" right="0.5" top="0.6" bottom="0.6" header="0.511811023622047" footer="0.511811023622047"/>
  <pageSetup paperSize="9"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63636"/>
    <pageSetUpPr fitToPage="1"/>
  </sheetPr>
  <dimension ref="A1:K149"/>
  <sheetViews>
    <sheetView showGridLines="0" zoomScaleNormal="100" workbookViewId="0">
      <pane ySplit="3" topLeftCell="A10" activePane="bottomLeft" state="frozen"/>
      <selection pane="bottomLeft" activeCell="M7" sqref="M7"/>
    </sheetView>
  </sheetViews>
  <sheetFormatPr defaultColWidth="8.75" defaultRowHeight="15" x14ac:dyDescent="0.25"/>
  <cols>
    <col min="1" max="1" width="24" style="15" customWidth="1"/>
    <col min="2" max="2" width="20" style="15" customWidth="1"/>
    <col min="3" max="3" width="18" style="15" customWidth="1"/>
    <col min="4" max="4" width="20" style="15" customWidth="1"/>
    <col min="5" max="5" width="16" style="15" customWidth="1"/>
    <col min="6" max="6" width="24.875" style="15" customWidth="1"/>
    <col min="7" max="7" width="33.625" style="15" customWidth="1"/>
    <col min="8" max="8" width="35.375" style="15" customWidth="1"/>
    <col min="11" max="11" width="13" style="15" hidden="1" customWidth="1"/>
  </cols>
  <sheetData>
    <row r="1" spans="1:8" ht="55.5" customHeight="1" x14ac:dyDescent="0.25">
      <c r="A1" s="157" t="s">
        <v>1014</v>
      </c>
      <c r="B1" s="157"/>
      <c r="C1" s="157"/>
      <c r="D1" s="157"/>
      <c r="E1" s="157"/>
      <c r="F1" s="157"/>
      <c r="G1" s="157"/>
      <c r="H1" s="157"/>
    </row>
    <row r="2" spans="1:8" ht="24" customHeight="1" x14ac:dyDescent="0.25">
      <c r="A2" s="8" t="s">
        <v>1</v>
      </c>
      <c r="B2" s="8"/>
      <c r="C2" s="8"/>
      <c r="D2" s="8"/>
      <c r="E2" s="8"/>
      <c r="F2" s="8"/>
      <c r="G2" s="8"/>
      <c r="H2" s="8"/>
    </row>
    <row r="3" spans="1:8" ht="43.5" customHeight="1" x14ac:dyDescent="0.25">
      <c r="A3" s="204" t="s">
        <v>1015</v>
      </c>
      <c r="B3" s="204"/>
      <c r="C3" s="204"/>
      <c r="D3" s="204"/>
      <c r="E3" s="204"/>
      <c r="F3" s="204"/>
      <c r="G3" s="204"/>
      <c r="H3" s="204"/>
    </row>
    <row r="4" spans="1:8" ht="7.5" customHeight="1" x14ac:dyDescent="0.25">
      <c r="A4" s="165"/>
      <c r="B4" s="165"/>
      <c r="C4" s="165"/>
      <c r="D4" s="165"/>
      <c r="E4" s="165"/>
      <c r="F4" s="165"/>
      <c r="G4" s="165"/>
      <c r="H4" s="165"/>
    </row>
    <row r="5" spans="1:8" ht="25.5" customHeight="1" x14ac:dyDescent="0.25">
      <c r="A5" s="199" t="s">
        <v>1016</v>
      </c>
      <c r="B5" s="199"/>
      <c r="C5" s="199"/>
      <c r="D5" s="199"/>
      <c r="E5" s="199"/>
      <c r="F5" s="199"/>
      <c r="G5" s="199"/>
      <c r="H5" s="199"/>
    </row>
    <row r="6" spans="1:8" ht="57.75" customHeight="1" x14ac:dyDescent="0.25">
      <c r="A6" s="205" t="s">
        <v>1017</v>
      </c>
      <c r="B6" s="205"/>
      <c r="C6" s="205"/>
      <c r="D6" s="205"/>
      <c r="E6" s="205"/>
      <c r="F6" s="205"/>
      <c r="G6" s="205"/>
      <c r="H6" s="205"/>
    </row>
    <row r="7" spans="1:8" ht="30" customHeight="1" x14ac:dyDescent="0.25">
      <c r="A7" s="206" t="s">
        <v>1018</v>
      </c>
      <c r="B7" s="206"/>
      <c r="C7" s="206"/>
      <c r="D7" s="206"/>
      <c r="E7" s="206"/>
      <c r="F7" s="206"/>
      <c r="G7" s="206"/>
      <c r="H7" s="206"/>
    </row>
    <row r="8" spans="1:8" ht="49.5" customHeight="1" x14ac:dyDescent="0.25">
      <c r="A8" s="207" t="str">
        <f>"SEGMENT TYPE"&amp;CHAR(10)&amp;INPUTS!B10</f>
        <v>SEGMENT TYPE
Balanced</v>
      </c>
      <c r="B8" s="207"/>
      <c r="C8" s="208" t="str">
        <f>"RETAIL MIX %"&amp;CHAR(10)&amp;INPUTS!B11&amp;"%"</f>
        <v>RETAIL MIX %
55%</v>
      </c>
      <c r="D8" s="208"/>
      <c r="E8" s="208" t="str">
        <f>"DTC MIX %"&amp;CHAR(10)&amp;INPUTS!B12&amp;"%"</f>
        <v>DTC MIX %
45%</v>
      </c>
      <c r="F8" s="208"/>
      <c r="G8" s="209" t="str">
        <f>"SC MATURITY"&amp;CHAR(10)&amp;INPUTS!B19</f>
        <v>SC MATURITY
2-Defined</v>
      </c>
      <c r="H8" s="209"/>
    </row>
    <row r="9" spans="1:8" ht="25.5" customHeight="1" x14ac:dyDescent="0.25">
      <c r="A9" s="161" t="s">
        <v>1019</v>
      </c>
      <c r="B9" s="161"/>
      <c r="C9" s="161"/>
      <c r="D9" s="161"/>
      <c r="E9" s="161"/>
      <c r="F9" s="161"/>
      <c r="G9" s="161"/>
      <c r="H9" s="161"/>
    </row>
    <row r="10" spans="1:8" ht="33.75" customHeight="1" x14ac:dyDescent="0.25">
      <c r="A10" s="16" t="s">
        <v>660</v>
      </c>
      <c r="B10" s="16" t="s">
        <v>1020</v>
      </c>
      <c r="C10" s="16" t="s">
        <v>1021</v>
      </c>
      <c r="D10" s="16" t="s">
        <v>1022</v>
      </c>
      <c r="E10" s="16" t="s">
        <v>917</v>
      </c>
      <c r="F10" s="16" t="s">
        <v>1023</v>
      </c>
      <c r="G10" s="16" t="s">
        <v>1024</v>
      </c>
      <c r="H10" s="16" t="s">
        <v>1025</v>
      </c>
    </row>
    <row r="11" spans="1:8" ht="42" customHeight="1" x14ac:dyDescent="0.25">
      <c r="A11" s="119" t="s">
        <v>130</v>
      </c>
      <c r="B11" s="43" t="s">
        <v>1026</v>
      </c>
      <c r="C11" s="52" t="s">
        <v>1027</v>
      </c>
      <c r="D11" s="120" t="s">
        <v>1028</v>
      </c>
      <c r="E11" s="120" t="s">
        <v>1029</v>
      </c>
      <c r="F11" s="52" t="s">
        <v>1030</v>
      </c>
      <c r="G11" s="121" t="s">
        <v>1031</v>
      </c>
      <c r="H11" s="122" t="s">
        <v>1032</v>
      </c>
    </row>
    <row r="12" spans="1:8" ht="42" customHeight="1" x14ac:dyDescent="0.25">
      <c r="A12" s="119" t="s">
        <v>132</v>
      </c>
      <c r="B12" s="43" t="s">
        <v>1026</v>
      </c>
      <c r="C12" s="52" t="s">
        <v>1033</v>
      </c>
      <c r="D12" s="120" t="s">
        <v>1034</v>
      </c>
      <c r="E12" s="120" t="s">
        <v>1029</v>
      </c>
      <c r="F12" s="52" t="s">
        <v>1035</v>
      </c>
      <c r="G12" s="121" t="s">
        <v>1036</v>
      </c>
      <c r="H12" s="122" t="s">
        <v>1037</v>
      </c>
    </row>
    <row r="13" spans="1:8" ht="42" customHeight="1" x14ac:dyDescent="0.25">
      <c r="A13" s="119" t="s">
        <v>106</v>
      </c>
      <c r="B13" s="35" t="s">
        <v>1038</v>
      </c>
      <c r="C13" s="52" t="s">
        <v>1039</v>
      </c>
      <c r="D13" s="120" t="s">
        <v>1034</v>
      </c>
      <c r="E13" s="120" t="s">
        <v>1029</v>
      </c>
      <c r="F13" s="52" t="s">
        <v>1040</v>
      </c>
      <c r="G13" s="121" t="s">
        <v>1041</v>
      </c>
      <c r="H13" s="122" t="s">
        <v>1042</v>
      </c>
    </row>
    <row r="14" spans="1:8" ht="42" customHeight="1" x14ac:dyDescent="0.25">
      <c r="A14" s="123" t="s">
        <v>114</v>
      </c>
      <c r="B14" s="38" t="s">
        <v>1039</v>
      </c>
      <c r="C14" s="52" t="s">
        <v>1033</v>
      </c>
      <c r="D14" s="120" t="s">
        <v>1043</v>
      </c>
      <c r="E14" s="123" t="s">
        <v>1044</v>
      </c>
      <c r="F14" s="52" t="s">
        <v>1045</v>
      </c>
      <c r="G14" s="121" t="s">
        <v>1046</v>
      </c>
      <c r="H14" s="122" t="s">
        <v>1047</v>
      </c>
    </row>
    <row r="15" spans="1:8" ht="42" customHeight="1" x14ac:dyDescent="0.25">
      <c r="A15" s="124" t="s">
        <v>112</v>
      </c>
      <c r="B15" s="73" t="s">
        <v>1026</v>
      </c>
      <c r="C15" s="52" t="s">
        <v>1033</v>
      </c>
      <c r="D15" s="120" t="s">
        <v>1034</v>
      </c>
      <c r="E15" s="123" t="s">
        <v>1044</v>
      </c>
      <c r="F15" s="52" t="s">
        <v>1048</v>
      </c>
      <c r="G15" s="121" t="s">
        <v>1049</v>
      </c>
      <c r="H15" s="122" t="s">
        <v>1050</v>
      </c>
    </row>
    <row r="16" spans="1:8" ht="42" customHeight="1" x14ac:dyDescent="0.25">
      <c r="A16" s="124" t="s">
        <v>118</v>
      </c>
      <c r="B16" s="109" t="s">
        <v>1038</v>
      </c>
      <c r="C16" s="52" t="s">
        <v>1026</v>
      </c>
      <c r="D16" s="120" t="s">
        <v>1043</v>
      </c>
      <c r="E16" s="124" t="s">
        <v>1051</v>
      </c>
      <c r="F16" s="52" t="s">
        <v>1052</v>
      </c>
      <c r="G16" s="121" t="s">
        <v>1053</v>
      </c>
      <c r="H16" s="122" t="s">
        <v>1054</v>
      </c>
    </row>
    <row r="17" spans="1:11" ht="42" customHeight="1" x14ac:dyDescent="0.25">
      <c r="A17" s="124" t="s">
        <v>142</v>
      </c>
      <c r="B17" s="109" t="s">
        <v>1038</v>
      </c>
      <c r="C17" s="52" t="s">
        <v>1039</v>
      </c>
      <c r="D17" s="120" t="s">
        <v>1034</v>
      </c>
      <c r="E17" s="123" t="s">
        <v>1044</v>
      </c>
      <c r="F17" s="52" t="s">
        <v>1055</v>
      </c>
      <c r="G17" s="121" t="s">
        <v>1056</v>
      </c>
      <c r="H17" s="122" t="s">
        <v>1057</v>
      </c>
    </row>
    <row r="18" spans="1:11" ht="6" customHeight="1" x14ac:dyDescent="0.25">
      <c r="A18" s="165"/>
      <c r="B18" s="165"/>
      <c r="C18" s="165"/>
      <c r="D18" s="165"/>
      <c r="E18" s="165"/>
      <c r="F18" s="165"/>
      <c r="G18" s="165"/>
      <c r="H18" s="165"/>
    </row>
    <row r="19" spans="1:11" ht="25.5" customHeight="1" x14ac:dyDescent="0.25">
      <c r="A19" s="166" t="s">
        <v>1058</v>
      </c>
      <c r="B19" s="166"/>
      <c r="C19" s="166"/>
      <c r="D19" s="166"/>
      <c r="E19" s="166"/>
      <c r="F19" s="166"/>
      <c r="G19" s="166"/>
      <c r="H19" s="166"/>
    </row>
    <row r="20" spans="1:11" ht="36" customHeight="1" x14ac:dyDescent="0.25">
      <c r="A20" s="43" t="s">
        <v>167</v>
      </c>
      <c r="B20" s="43" t="s">
        <v>660</v>
      </c>
      <c r="C20" s="43" t="s">
        <v>1059</v>
      </c>
      <c r="D20" s="43" t="s">
        <v>1060</v>
      </c>
      <c r="E20" s="43" t="s">
        <v>1061</v>
      </c>
      <c r="F20" s="43" t="s">
        <v>1062</v>
      </c>
      <c r="G20" s="43" t="s">
        <v>1063</v>
      </c>
      <c r="H20" s="43" t="s">
        <v>1064</v>
      </c>
    </row>
    <row r="21" spans="1:11" ht="36" customHeight="1" x14ac:dyDescent="0.2">
      <c r="A21" s="125" t="str">
        <f>KPIs!A5</f>
        <v>Perfect Order Fulfillment</v>
      </c>
      <c r="B21" s="125" t="str">
        <f>KPIs!B5</f>
        <v>Reliability</v>
      </c>
      <c r="C21" s="126" t="s">
        <v>1065</v>
      </c>
      <c r="D21" s="127">
        <f>KPIs!D5</f>
        <v>81</v>
      </c>
      <c r="E21" s="128" t="s">
        <v>1066</v>
      </c>
      <c r="F21" s="129" t="str">
        <f>IF(K21&gt;=90,"At/above industry avg — GREEN",IF(K21&gt;=87.5,"Within industry range — GREEN",IF(K21&gt;=85,"At low end of industry range — YELLOW",TEXT(85-K21,"0.#")&amp;"–"&amp;TEXT(90-K21,"0.#")&amp;"pp below industry avg — RED")))</f>
        <v>4.–9.pp below industry avg — RED</v>
      </c>
      <c r="G21" s="130" t="s">
        <v>1067</v>
      </c>
      <c r="H21" s="131" t="s">
        <v>1068</v>
      </c>
      <c r="K21" s="132">
        <f>VALUE(SUBSTITUTE(SUBSTITUTE(SUBSTITUTE(SUBSTITUTE(SUBSTITUTE(D21,"%","")," weeks","")," days","")," wks","")," day",""))</f>
        <v>81</v>
      </c>
    </row>
    <row r="22" spans="1:11" ht="36" customHeight="1" x14ac:dyDescent="0.25">
      <c r="A22" s="133" t="str">
        <f>KPIs!A5</f>
        <v>Perfect Order Fulfillment</v>
      </c>
      <c r="B22" s="125" t="str">
        <f>KPIs!B5</f>
        <v>Reliability</v>
      </c>
      <c r="C22" s="134" t="s">
        <v>1069</v>
      </c>
      <c r="D22" s="127">
        <f>KPIs!E5</f>
        <v>94</v>
      </c>
      <c r="E22" s="128" t="s">
        <v>1066</v>
      </c>
      <c r="F22" s="135" t="s">
        <v>1070</v>
      </c>
      <c r="G22" s="135" t="s">
        <v>1067</v>
      </c>
      <c r="H22" s="131" t="s">
        <v>1068</v>
      </c>
    </row>
    <row r="23" spans="1:11" ht="36" customHeight="1" x14ac:dyDescent="0.25">
      <c r="A23" s="136" t="str">
        <f>KPIs!A5</f>
        <v>Perfect Order Fulfillment</v>
      </c>
      <c r="B23" s="125" t="str">
        <f>KPIs!B5</f>
        <v>Reliability</v>
      </c>
      <c r="C23" s="49" t="s">
        <v>1022</v>
      </c>
      <c r="D23" s="137" t="str">
        <f>"▲ gap: "&amp;TEXT(KPIs!E5,"0.##""%""")&amp;" (target) vs "&amp;TEXT(KPIs!D5,"0.##""%""")&amp;" (now)"</f>
        <v>▲ gap: 94.% (target) vs 81.% (now)</v>
      </c>
      <c r="E23" s="128" t="s">
        <v>1066</v>
      </c>
      <c r="F23" s="138" t="s">
        <v>1071</v>
      </c>
      <c r="G23" s="128" t="s">
        <v>785</v>
      </c>
      <c r="H23" s="131" t="s">
        <v>1068</v>
      </c>
    </row>
    <row r="24" spans="1:11" ht="36" customHeight="1" x14ac:dyDescent="0.25">
      <c r="A24" s="136" t="str">
        <f>KPIs!A5</f>
        <v>Perfect Order Fulfillment</v>
      </c>
      <c r="B24" s="125" t="str">
        <f>KPIs!B5</f>
        <v>Reliability</v>
      </c>
      <c r="C24" s="46" t="s">
        <v>1072</v>
      </c>
      <c r="D24" s="139">
        <f>KPIs!K5</f>
        <v>97</v>
      </c>
      <c r="E24" s="138" t="s">
        <v>1073</v>
      </c>
      <c r="F24" s="140" t="s">
        <v>1074</v>
      </c>
      <c r="G24" s="141"/>
      <c r="H24" s="141"/>
    </row>
    <row r="25" spans="1:11" ht="36" customHeight="1" x14ac:dyDescent="0.2">
      <c r="A25" s="125" t="str">
        <f>KPIs!A6</f>
        <v>On-Time Delivery to Retail DC</v>
      </c>
      <c r="B25" s="125" t="str">
        <f>KPIs!B6</f>
        <v>Reliability</v>
      </c>
      <c r="C25" s="126" t="s">
        <v>1065</v>
      </c>
      <c r="D25" s="127">
        <f>KPIs!D6</f>
        <v>83</v>
      </c>
      <c r="E25" s="128" t="s">
        <v>1075</v>
      </c>
      <c r="F25" s="129" t="str">
        <f>IF(K25&gt;=90,"At/above industry avg — GREEN",TEXT(90-K25,"0.#")&amp;"pp below industry avg — RED")</f>
        <v>7.pp below industry avg — RED</v>
      </c>
      <c r="G25" s="130" t="s">
        <v>1076</v>
      </c>
      <c r="H25" s="131" t="s">
        <v>224</v>
      </c>
      <c r="K25" s="132">
        <f>VALUE(SUBSTITUTE(SUBSTITUTE(SUBSTITUTE(SUBSTITUTE(SUBSTITUTE(D25,"%","")," weeks","")," days","")," wks","")," day",""))</f>
        <v>83</v>
      </c>
    </row>
    <row r="26" spans="1:11" ht="36" customHeight="1" x14ac:dyDescent="0.25">
      <c r="A26" s="133" t="str">
        <f>KPIs!A6</f>
        <v>On-Time Delivery to Retail DC</v>
      </c>
      <c r="B26" s="125" t="str">
        <f>KPIs!B6</f>
        <v>Reliability</v>
      </c>
      <c r="C26" s="134" t="s">
        <v>1069</v>
      </c>
      <c r="D26" s="127">
        <f>KPIs!E6</f>
        <v>96</v>
      </c>
      <c r="E26" s="128" t="s">
        <v>1075</v>
      </c>
      <c r="F26" s="135" t="s">
        <v>1077</v>
      </c>
      <c r="G26" s="135" t="s">
        <v>1076</v>
      </c>
      <c r="H26" s="131" t="s">
        <v>224</v>
      </c>
    </row>
    <row r="27" spans="1:11" ht="36" customHeight="1" x14ac:dyDescent="0.25">
      <c r="A27" s="136" t="str">
        <f>KPIs!A6</f>
        <v>On-Time Delivery to Retail DC</v>
      </c>
      <c r="B27" s="125" t="str">
        <f>KPIs!B6</f>
        <v>Reliability</v>
      </c>
      <c r="C27" s="49" t="s">
        <v>1022</v>
      </c>
      <c r="D27" s="137" t="str">
        <f>"▲ gap: "&amp;TEXT(KPIs!E6,"0.##""%""")&amp;" (target) vs "&amp;TEXT(KPIs!D6,"0.##""%""")&amp;" (now)"</f>
        <v>▲ gap: 96.% (target) vs 83.% (now)</v>
      </c>
      <c r="E27" s="128" t="s">
        <v>1075</v>
      </c>
      <c r="F27" s="138" t="s">
        <v>1071</v>
      </c>
      <c r="G27" s="128" t="s">
        <v>785</v>
      </c>
      <c r="H27" s="131" t="s">
        <v>224</v>
      </c>
    </row>
    <row r="28" spans="1:11" ht="36" customHeight="1" x14ac:dyDescent="0.25">
      <c r="A28" s="136" t="str">
        <f>KPIs!A6</f>
        <v>On-Time Delivery to Retail DC</v>
      </c>
      <c r="B28" s="125" t="str">
        <f>KPIs!B6</f>
        <v>Reliability</v>
      </c>
      <c r="C28" s="46" t="s">
        <v>1072</v>
      </c>
      <c r="D28" s="139">
        <f>KPIs!K6</f>
        <v>98</v>
      </c>
      <c r="E28" s="138" t="s">
        <v>1073</v>
      </c>
      <c r="F28" s="140" t="s">
        <v>1074</v>
      </c>
      <c r="G28" s="141"/>
      <c r="H28" s="141"/>
    </row>
    <row r="29" spans="1:11" ht="36" customHeight="1" x14ac:dyDescent="0.2">
      <c r="A29" s="125" t="str">
        <f>KPIs!A7</f>
        <v>Retail In-Stock Rate</v>
      </c>
      <c r="B29" s="125" t="str">
        <f>KPIs!B7</f>
        <v>Reliability</v>
      </c>
      <c r="C29" s="126" t="s">
        <v>1065</v>
      </c>
      <c r="D29" s="127">
        <f>KPIs!D7</f>
        <v>86</v>
      </c>
      <c r="E29" s="128" t="s">
        <v>1078</v>
      </c>
      <c r="F29" s="129" t="str">
        <f>IF(K29&gt;=94,"At/above industry avg — GREEN",IF(K29&gt;=93,"Within industry range — GREEN",IF(K29&gt;=92,"At low end of industry range — YELLOW",TEXT(92-K29,"0.#")&amp;"–"&amp;TEXT(94-K29,"0.#")&amp;"pp below industry avg — RED")))</f>
        <v>6.–8.pp below industry avg — RED</v>
      </c>
      <c r="G29" s="130" t="s">
        <v>1079</v>
      </c>
      <c r="H29" s="131" t="s">
        <v>1080</v>
      </c>
      <c r="K29" s="132">
        <f>VALUE(SUBSTITUTE(SUBSTITUTE(SUBSTITUTE(SUBSTITUTE(SUBSTITUTE(D29,"%","")," weeks","")," days","")," wks","")," day",""))</f>
        <v>86</v>
      </c>
    </row>
    <row r="30" spans="1:11" ht="36" customHeight="1" x14ac:dyDescent="0.25">
      <c r="A30" s="133" t="str">
        <f>KPIs!A7</f>
        <v>Retail In-Stock Rate</v>
      </c>
      <c r="B30" s="125" t="str">
        <f>KPIs!B7</f>
        <v>Reliability</v>
      </c>
      <c r="C30" s="134" t="s">
        <v>1069</v>
      </c>
      <c r="D30" s="127">
        <f>KPIs!E7</f>
        <v>95</v>
      </c>
      <c r="E30" s="128" t="s">
        <v>1078</v>
      </c>
      <c r="F30" s="135" t="s">
        <v>1081</v>
      </c>
      <c r="G30" s="135" t="s">
        <v>1079</v>
      </c>
      <c r="H30" s="131" t="s">
        <v>1080</v>
      </c>
    </row>
    <row r="31" spans="1:11" ht="36" customHeight="1" x14ac:dyDescent="0.25">
      <c r="A31" s="136" t="str">
        <f>KPIs!A7</f>
        <v>Retail In-Stock Rate</v>
      </c>
      <c r="B31" s="125" t="str">
        <f>KPIs!B7</f>
        <v>Reliability</v>
      </c>
      <c r="C31" s="49" t="s">
        <v>1022</v>
      </c>
      <c r="D31" s="137" t="str">
        <f>"▲ gap: "&amp;TEXT(KPIs!E7,"0.##""%""")&amp;" (target) vs "&amp;TEXT(KPIs!D7,"0.##""%""")&amp;" (now)"</f>
        <v>▲ gap: 95.% (target) vs 86.% (now)</v>
      </c>
      <c r="E31" s="128" t="s">
        <v>1078</v>
      </c>
      <c r="F31" s="138" t="s">
        <v>1071</v>
      </c>
      <c r="G31" s="128" t="s">
        <v>785</v>
      </c>
      <c r="H31" s="131" t="s">
        <v>1080</v>
      </c>
    </row>
    <row r="32" spans="1:11" ht="36" customHeight="1" x14ac:dyDescent="0.25">
      <c r="A32" s="136" t="str">
        <f>KPIs!A7</f>
        <v>Retail In-Stock Rate</v>
      </c>
      <c r="B32" s="125" t="str">
        <f>KPIs!B7</f>
        <v>Reliability</v>
      </c>
      <c r="C32" s="46" t="s">
        <v>1072</v>
      </c>
      <c r="D32" s="139">
        <f>KPIs!K7</f>
        <v>98</v>
      </c>
      <c r="E32" s="138" t="s">
        <v>1073</v>
      </c>
      <c r="F32" s="140" t="s">
        <v>1074</v>
      </c>
      <c r="G32" s="141"/>
      <c r="H32" s="141"/>
    </row>
    <row r="33" spans="1:11" ht="36" customHeight="1" x14ac:dyDescent="0.2">
      <c r="A33" s="125" t="str">
        <f>KPIs!A8</f>
        <v>Retail Chargeback Rate</v>
      </c>
      <c r="B33" s="125" t="str">
        <f>KPIs!B8</f>
        <v>Reliability</v>
      </c>
      <c r="C33" s="126" t="s">
        <v>1065</v>
      </c>
      <c r="D33" s="127">
        <f>KPIs!D8</f>
        <v>2.8</v>
      </c>
      <c r="E33" s="128" t="s">
        <v>1082</v>
      </c>
      <c r="F33" s="129" t="str">
        <f>IF(K33&lt;=0,"At/below industry avg — GREEN",IF(K33&lt;=0.5,"Within industry range — GREEN",IF(K33&lt;=1,"At high end of industry range — YELLOW",TEXT(K33-1,"0.#")&amp;"–"&amp;TEXT(K33-0,"0.#")&amp;"pp above industry avg — RED")))</f>
        <v>1.8–2.8pp above industry avg — RED</v>
      </c>
      <c r="G33" s="130" t="s">
        <v>1083</v>
      </c>
      <c r="H33" s="131" t="s">
        <v>1084</v>
      </c>
      <c r="K33" s="132">
        <f>VALUE(SUBSTITUTE(SUBSTITUTE(SUBSTITUTE(SUBSTITUTE(SUBSTITUTE(D33,"%","")," weeks","")," days","")," wks","")," day",""))</f>
        <v>2.8</v>
      </c>
    </row>
    <row r="34" spans="1:11" ht="36" customHeight="1" x14ac:dyDescent="0.25">
      <c r="A34" s="133" t="str">
        <f>KPIs!A8</f>
        <v>Retail Chargeback Rate</v>
      </c>
      <c r="B34" s="125" t="str">
        <f>KPIs!B8</f>
        <v>Reliability</v>
      </c>
      <c r="C34" s="134" t="s">
        <v>1069</v>
      </c>
      <c r="D34" s="127">
        <f>KPIs!E8</f>
        <v>0.8</v>
      </c>
      <c r="E34" s="128" t="s">
        <v>1082</v>
      </c>
      <c r="F34" s="135" t="s">
        <v>1085</v>
      </c>
      <c r="G34" s="135" t="s">
        <v>1083</v>
      </c>
      <c r="H34" s="131" t="s">
        <v>1084</v>
      </c>
    </row>
    <row r="35" spans="1:11" ht="36" customHeight="1" x14ac:dyDescent="0.25">
      <c r="A35" s="136" t="str">
        <f>KPIs!A8</f>
        <v>Retail Chargeback Rate</v>
      </c>
      <c r="B35" s="125" t="str">
        <f>KPIs!B8</f>
        <v>Reliability</v>
      </c>
      <c r="C35" s="49" t="s">
        <v>1022</v>
      </c>
      <c r="D35" s="137" t="str">
        <f>"▼ gap: "&amp;TEXT(KPIs!E8,"0.##""%""")&amp;" (target) vs "&amp;TEXT(KPIs!D8,"0.##""%""")&amp;" (now)"</f>
        <v>▼ gap: 0.8% (target) vs 2.8% (now)</v>
      </c>
      <c r="E35" s="128" t="s">
        <v>1082</v>
      </c>
      <c r="F35" s="138" t="s">
        <v>1071</v>
      </c>
      <c r="G35" s="128" t="s">
        <v>785</v>
      </c>
      <c r="H35" s="131" t="s">
        <v>1084</v>
      </c>
    </row>
    <row r="36" spans="1:11" ht="36" customHeight="1" x14ac:dyDescent="0.25">
      <c r="A36" s="136" t="str">
        <f>KPIs!A8</f>
        <v>Retail Chargeback Rate</v>
      </c>
      <c r="B36" s="125" t="str">
        <f>KPIs!B8</f>
        <v>Reliability</v>
      </c>
      <c r="C36" s="46" t="s">
        <v>1072</v>
      </c>
      <c r="D36" s="139">
        <f>KPIs!K8</f>
        <v>0.3</v>
      </c>
      <c r="E36" s="138" t="s">
        <v>1073</v>
      </c>
      <c r="F36" s="140" t="s">
        <v>1074</v>
      </c>
      <c r="G36" s="141"/>
      <c r="H36" s="141"/>
    </row>
    <row r="37" spans="1:11" ht="36" customHeight="1" x14ac:dyDescent="0.2">
      <c r="A37" s="125" t="str">
        <f>KPIs!A9</f>
        <v>DTC Order-to-Ship Time</v>
      </c>
      <c r="B37" s="125" t="str">
        <f>KPIs!B9</f>
        <v>Responsiveness</v>
      </c>
      <c r="C37" s="126" t="s">
        <v>1065</v>
      </c>
      <c r="D37" s="142">
        <f>KPIs!D9</f>
        <v>2.1</v>
      </c>
      <c r="E37" s="128" t="s">
        <v>1086</v>
      </c>
      <c r="F37" s="129" t="str">
        <f>IF(K37&lt;=1,"At/below industry avg — GREEN",IF(K37&lt;=1.5,"Within industry range — GREEN",IF(K37&lt;=2,"At high end of industry range — YELLOW",TEXT(K37-2,"0.#")&amp;"–"&amp;TEXT(K37-1,"0.#")&amp;" days above industry avg — RED")))</f>
        <v>0.1–1.1 days above industry avg — RED</v>
      </c>
      <c r="G37" s="130" t="s">
        <v>1087</v>
      </c>
      <c r="H37" s="131" t="s">
        <v>1084</v>
      </c>
      <c r="K37" s="132">
        <f>VALUE(SUBSTITUTE(SUBSTITUTE(SUBSTITUTE(SUBSTITUTE(SUBSTITUTE(D37,"%","")," weeks","")," days","")," wks","")," day",""))</f>
        <v>2.1</v>
      </c>
    </row>
    <row r="38" spans="1:11" ht="36" customHeight="1" x14ac:dyDescent="0.25">
      <c r="A38" s="133" t="str">
        <f>KPIs!A9</f>
        <v>DTC Order-to-Ship Time</v>
      </c>
      <c r="B38" s="125" t="str">
        <f>KPIs!B9</f>
        <v>Responsiveness</v>
      </c>
      <c r="C38" s="134" t="s">
        <v>1069</v>
      </c>
      <c r="D38" s="142">
        <f>KPIs!E9</f>
        <v>1</v>
      </c>
      <c r="E38" s="128" t="s">
        <v>1086</v>
      </c>
      <c r="F38" s="135" t="s">
        <v>1088</v>
      </c>
      <c r="G38" s="135" t="s">
        <v>1087</v>
      </c>
      <c r="H38" s="131" t="s">
        <v>1084</v>
      </c>
    </row>
    <row r="39" spans="1:11" ht="36" customHeight="1" x14ac:dyDescent="0.25">
      <c r="A39" s="136" t="str">
        <f>KPIs!A9</f>
        <v>DTC Order-to-Ship Time</v>
      </c>
      <c r="B39" s="125" t="str">
        <f>KPIs!B9</f>
        <v>Responsiveness</v>
      </c>
      <c r="C39" s="49" t="s">
        <v>1022</v>
      </c>
      <c r="D39" s="137" t="str">
        <f>"▼ gap: "&amp;TEXT(KPIs!E9,"0.##"" days""")&amp;" (target) vs "&amp;TEXT(KPIs!D9,"0.##"" days""")&amp;" (now)"</f>
        <v>▼ gap: 1. days (target) vs 2.1 days (now)</v>
      </c>
      <c r="E39" s="128" t="s">
        <v>1086</v>
      </c>
      <c r="F39" s="138" t="s">
        <v>1071</v>
      </c>
      <c r="G39" s="128" t="s">
        <v>785</v>
      </c>
      <c r="H39" s="131" t="s">
        <v>1084</v>
      </c>
    </row>
    <row r="40" spans="1:11" ht="36" customHeight="1" x14ac:dyDescent="0.25">
      <c r="A40" s="136" t="str">
        <f>KPIs!A9</f>
        <v>DTC Order-to-Ship Time</v>
      </c>
      <c r="B40" s="125" t="str">
        <f>KPIs!B9</f>
        <v>Responsiveness</v>
      </c>
      <c r="C40" s="46" t="s">
        <v>1072</v>
      </c>
      <c r="D40" s="143" t="str">
        <f>KPIs!K9</f>
        <v>Same Day</v>
      </c>
      <c r="E40" s="138" t="s">
        <v>1073</v>
      </c>
      <c r="F40" s="140" t="s">
        <v>1074</v>
      </c>
      <c r="G40" s="141"/>
      <c r="H40" s="141"/>
    </row>
    <row r="41" spans="1:11" ht="36" customHeight="1" x14ac:dyDescent="0.2">
      <c r="A41" s="125" t="str">
        <f>KPIs!A10</f>
        <v>Order-to-Delivery Lead Time (Retail)</v>
      </c>
      <c r="B41" s="125" t="str">
        <f>KPIs!B10</f>
        <v>Responsiveness</v>
      </c>
      <c r="C41" s="126" t="s">
        <v>1065</v>
      </c>
      <c r="D41" s="142">
        <f>KPIs!D10</f>
        <v>8</v>
      </c>
      <c r="E41" s="128" t="s">
        <v>1089</v>
      </c>
      <c r="F41" s="129" t="str">
        <f>IF(K41&lt;=5,"At/below industry avg — GREEN",IF(K41&lt;=6.5,"Within industry range — GREEN",IF(K41&lt;=8,"At high end of industry range — YELLOW",TEXT(K41-8,"0.#")&amp;"–"&amp;TEXT(K41-5,"0.#")&amp;" days above industry avg — RED")))</f>
        <v>At high end of industry range — YELLOW</v>
      </c>
      <c r="G41" s="130" t="s">
        <v>1090</v>
      </c>
      <c r="H41" s="131" t="s">
        <v>697</v>
      </c>
      <c r="K41" s="132">
        <f>VALUE(SUBSTITUTE(SUBSTITUTE(SUBSTITUTE(SUBSTITUTE(SUBSTITUTE(D41,"%","")," weeks","")," days","")," wks","")," day",""))</f>
        <v>8</v>
      </c>
    </row>
    <row r="42" spans="1:11" ht="36" customHeight="1" x14ac:dyDescent="0.25">
      <c r="A42" s="133" t="str">
        <f>KPIs!A10</f>
        <v>Order-to-Delivery Lead Time (Retail)</v>
      </c>
      <c r="B42" s="125" t="str">
        <f>KPIs!B10</f>
        <v>Responsiveness</v>
      </c>
      <c r="C42" s="134" t="s">
        <v>1069</v>
      </c>
      <c r="D42" s="142">
        <f>KPIs!E10</f>
        <v>4</v>
      </c>
      <c r="E42" s="128" t="s">
        <v>1089</v>
      </c>
      <c r="F42" s="135" t="s">
        <v>1091</v>
      </c>
      <c r="G42" s="135" t="s">
        <v>1090</v>
      </c>
      <c r="H42" s="131" t="s">
        <v>697</v>
      </c>
    </row>
    <row r="43" spans="1:11" ht="36" customHeight="1" x14ac:dyDescent="0.25">
      <c r="A43" s="136" t="str">
        <f>KPIs!A10</f>
        <v>Order-to-Delivery Lead Time (Retail)</v>
      </c>
      <c r="B43" s="125" t="str">
        <f>KPIs!B10</f>
        <v>Responsiveness</v>
      </c>
      <c r="C43" s="49" t="s">
        <v>1022</v>
      </c>
      <c r="D43" s="137" t="str">
        <f>"▼ gap: "&amp;TEXT(KPIs!E10,"0.##"" days""")&amp;" (target) vs "&amp;TEXT(KPIs!D10,"0.##"" days""")&amp;" (now)"</f>
        <v>▼ gap: 4. days (target) vs 8. days (now)</v>
      </c>
      <c r="E43" s="128" t="s">
        <v>1089</v>
      </c>
      <c r="F43" s="138" t="s">
        <v>1071</v>
      </c>
      <c r="G43" s="128" t="s">
        <v>785</v>
      </c>
      <c r="H43" s="131" t="s">
        <v>697</v>
      </c>
    </row>
    <row r="44" spans="1:11" ht="36" customHeight="1" x14ac:dyDescent="0.25">
      <c r="A44" s="136" t="str">
        <f>KPIs!A10</f>
        <v>Order-to-Delivery Lead Time (Retail)</v>
      </c>
      <c r="B44" s="125" t="str">
        <f>KPIs!B10</f>
        <v>Responsiveness</v>
      </c>
      <c r="C44" s="46" t="s">
        <v>1072</v>
      </c>
      <c r="D44" s="143">
        <f>KPIs!K10</f>
        <v>2</v>
      </c>
      <c r="E44" s="138" t="s">
        <v>1073</v>
      </c>
      <c r="F44" s="140" t="s">
        <v>1074</v>
      </c>
      <c r="G44" s="141"/>
      <c r="H44" s="141"/>
    </row>
    <row r="45" spans="1:11" ht="36" customHeight="1" x14ac:dyDescent="0.2">
      <c r="A45" s="125" t="str">
        <f>KPIs!A11</f>
        <v>Inbound Lead Time — China Electronics</v>
      </c>
      <c r="B45" s="125" t="str">
        <f>KPIs!B11</f>
        <v>Responsiveness</v>
      </c>
      <c r="C45" s="126" t="s">
        <v>1065</v>
      </c>
      <c r="D45" s="144">
        <f>KPIs!D11</f>
        <v>16</v>
      </c>
      <c r="E45" s="128" t="s">
        <v>1092</v>
      </c>
      <c r="F45" s="129" t="str">
        <f>IF(K45&lt;=10,"At/below industry avg — GREEN",IF(K45&lt;=11,"Within industry range — GREEN",IF(K45&lt;=12,"At high end of industry range — YELLOW",TEXT(K45-12,"0.#")&amp;"–"&amp;TEXT(K45-10,"0.#")&amp;" wks above industry avg — RED")))</f>
        <v>4.–6. wks above industry avg — RED</v>
      </c>
      <c r="G45" s="130" t="s">
        <v>1093</v>
      </c>
      <c r="H45" s="131" t="s">
        <v>214</v>
      </c>
      <c r="K45" s="132">
        <f>VALUE(SUBSTITUTE(SUBSTITUTE(SUBSTITUTE(SUBSTITUTE(SUBSTITUTE(D45,"%","")," weeks","")," days","")," wks","")," day",""))</f>
        <v>16</v>
      </c>
    </row>
    <row r="46" spans="1:11" ht="36" customHeight="1" x14ac:dyDescent="0.25">
      <c r="A46" s="133" t="str">
        <f>KPIs!A11</f>
        <v>Inbound Lead Time — China Electronics</v>
      </c>
      <c r="B46" s="125" t="str">
        <f>KPIs!B11</f>
        <v>Responsiveness</v>
      </c>
      <c r="C46" s="134" t="s">
        <v>1069</v>
      </c>
      <c r="D46" s="144">
        <f>KPIs!E11</f>
        <v>10</v>
      </c>
      <c r="E46" s="128" t="s">
        <v>1092</v>
      </c>
      <c r="F46" s="135" t="s">
        <v>1094</v>
      </c>
      <c r="G46" s="135" t="s">
        <v>1093</v>
      </c>
      <c r="H46" s="131" t="s">
        <v>214</v>
      </c>
    </row>
    <row r="47" spans="1:11" ht="36" customHeight="1" x14ac:dyDescent="0.25">
      <c r="A47" s="136" t="str">
        <f>KPIs!A11</f>
        <v>Inbound Lead Time — China Electronics</v>
      </c>
      <c r="B47" s="125" t="str">
        <f>KPIs!B11</f>
        <v>Responsiveness</v>
      </c>
      <c r="C47" s="49" t="s">
        <v>1022</v>
      </c>
      <c r="D47" s="137" t="str">
        <f>"▼ gap: "&amp;TEXT(KPIs!E11,"0.##"" weeks""")&amp;" (target) vs "&amp;TEXT(KPIs!D11,"0.##"" weeks""")&amp;" (now)"</f>
        <v>▼ gap: 10. weeks (target) vs 16. weeks (now)</v>
      </c>
      <c r="E47" s="128" t="s">
        <v>1092</v>
      </c>
      <c r="F47" s="138" t="s">
        <v>1071</v>
      </c>
      <c r="G47" s="128" t="s">
        <v>785</v>
      </c>
      <c r="H47" s="131" t="s">
        <v>214</v>
      </c>
    </row>
    <row r="48" spans="1:11" ht="36" customHeight="1" x14ac:dyDescent="0.25">
      <c r="A48" s="136" t="str">
        <f>KPIs!A11</f>
        <v>Inbound Lead Time — China Electronics</v>
      </c>
      <c r="B48" s="125" t="str">
        <f>KPIs!B11</f>
        <v>Responsiveness</v>
      </c>
      <c r="C48" s="46" t="s">
        <v>1072</v>
      </c>
      <c r="D48" s="145">
        <f>KPIs!K11</f>
        <v>8</v>
      </c>
      <c r="E48" s="138" t="s">
        <v>1073</v>
      </c>
      <c r="F48" s="140" t="s">
        <v>1074</v>
      </c>
      <c r="G48" s="141"/>
      <c r="H48" s="141"/>
    </row>
    <row r="49" spans="1:11" ht="36" customHeight="1" x14ac:dyDescent="0.2">
      <c r="A49" s="125" t="str">
        <f>KPIs!A12</f>
        <v>Demand Plan Accuracy (MAPE)</v>
      </c>
      <c r="B49" s="125" t="str">
        <f>KPIs!B12</f>
        <v>Agility / Plan</v>
      </c>
      <c r="C49" s="126" t="s">
        <v>1065</v>
      </c>
      <c r="D49" s="127">
        <f>KPIs!D12</f>
        <v>40</v>
      </c>
      <c r="E49" s="128" t="s">
        <v>1095</v>
      </c>
      <c r="F49" s="129" t="str">
        <f>IF(K49&lt;=20,"At/below industry avg — GREEN",IF(K49&lt;=25,"Within industry range — GREEN",IF(K49&lt;=30,"At high end of industry range — YELLOW",TEXT(K49-30,"0.#")&amp;"–"&amp;TEXT(K49-20,"0.#")&amp;"pp above industry avg — RED")))</f>
        <v>10.–20.pp above industry avg — RED</v>
      </c>
      <c r="G49" s="130" t="s">
        <v>1096</v>
      </c>
      <c r="H49" s="131" t="s">
        <v>204</v>
      </c>
      <c r="K49" s="132">
        <f>VALUE(SUBSTITUTE(SUBSTITUTE(SUBSTITUTE(SUBSTITUTE(SUBSTITUTE(D49,"%","")," weeks","")," days","")," wks","")," day",""))</f>
        <v>40</v>
      </c>
    </row>
    <row r="50" spans="1:11" ht="36" customHeight="1" x14ac:dyDescent="0.25">
      <c r="A50" s="133" t="str">
        <f>KPIs!A12</f>
        <v>Demand Plan Accuracy (MAPE)</v>
      </c>
      <c r="B50" s="125" t="str">
        <f>KPIs!B12</f>
        <v>Agility / Plan</v>
      </c>
      <c r="C50" s="134" t="s">
        <v>1069</v>
      </c>
      <c r="D50" s="127">
        <f>KPIs!E12</f>
        <v>22</v>
      </c>
      <c r="E50" s="128" t="s">
        <v>1095</v>
      </c>
      <c r="F50" s="135" t="s">
        <v>1097</v>
      </c>
      <c r="G50" s="135" t="s">
        <v>1096</v>
      </c>
      <c r="H50" s="131" t="s">
        <v>204</v>
      </c>
    </row>
    <row r="51" spans="1:11" ht="36" customHeight="1" x14ac:dyDescent="0.25">
      <c r="A51" s="136" t="str">
        <f>KPIs!A12</f>
        <v>Demand Plan Accuracy (MAPE)</v>
      </c>
      <c r="B51" s="125" t="str">
        <f>KPIs!B12</f>
        <v>Agility / Plan</v>
      </c>
      <c r="C51" s="49" t="s">
        <v>1022</v>
      </c>
      <c r="D51" s="137" t="str">
        <f>"▼ gap: "&amp;TEXT(KPIs!E12,"0.##""%""")&amp;" (target) vs "&amp;TEXT(KPIs!D12,"0.##""%""")&amp;" (now)"</f>
        <v>▼ gap: 22.% (target) vs 40.% (now)</v>
      </c>
      <c r="E51" s="128" t="s">
        <v>1095</v>
      </c>
      <c r="F51" s="138" t="s">
        <v>1071</v>
      </c>
      <c r="G51" s="128" t="s">
        <v>785</v>
      </c>
      <c r="H51" s="131" t="s">
        <v>204</v>
      </c>
    </row>
    <row r="52" spans="1:11" ht="36" customHeight="1" x14ac:dyDescent="0.25">
      <c r="A52" s="136" t="str">
        <f>KPIs!A12</f>
        <v>Demand Plan Accuracy (MAPE)</v>
      </c>
      <c r="B52" s="125" t="str">
        <f>KPIs!B12</f>
        <v>Agility / Plan</v>
      </c>
      <c r="C52" s="46" t="s">
        <v>1072</v>
      </c>
      <c r="D52" s="139">
        <f>KPIs!K12</f>
        <v>15</v>
      </c>
      <c r="E52" s="138" t="s">
        <v>1073</v>
      </c>
      <c r="F52" s="140" t="s">
        <v>1074</v>
      </c>
      <c r="G52" s="141"/>
      <c r="H52" s="141"/>
    </row>
    <row r="53" spans="1:11" ht="36" customHeight="1" x14ac:dyDescent="0.2">
      <c r="A53" s="125" t="str">
        <f>KPIs!A18</f>
        <v>Inventory Days on Hand</v>
      </c>
      <c r="B53" s="125" t="str">
        <f>KPIs!B18</f>
        <v>Asset Efficiency</v>
      </c>
      <c r="C53" s="126" t="s">
        <v>1065</v>
      </c>
      <c r="D53" s="142">
        <f>KPIs!D18</f>
        <v>82</v>
      </c>
      <c r="E53" s="128" t="s">
        <v>1098</v>
      </c>
      <c r="F53" s="129" t="str">
        <f>IF(K53&lt;=55,"At/below industry avg — GREEN",IF(K53&lt;=60,"Within industry range — GREEN",IF(K53&lt;=65,"At high end of industry range — YELLOW",TEXT(K53-65,"0.#")&amp;"–"&amp;TEXT(K53-55,"0.#")&amp;" days above industry avg — RED")))</f>
        <v>17.–27. days above industry avg — RED</v>
      </c>
      <c r="G53" s="130" t="s">
        <v>1099</v>
      </c>
      <c r="H53" s="131" t="s">
        <v>1100</v>
      </c>
      <c r="K53" s="132">
        <f>VALUE(SUBSTITUTE(SUBSTITUTE(SUBSTITUTE(SUBSTITUTE(SUBSTITUTE(D53,"%","")," weeks","")," days","")," wks","")," day",""))</f>
        <v>82</v>
      </c>
    </row>
    <row r="54" spans="1:11" ht="36" customHeight="1" x14ac:dyDescent="0.25">
      <c r="A54" s="133" t="str">
        <f>KPIs!A18</f>
        <v>Inventory Days on Hand</v>
      </c>
      <c r="B54" s="125" t="str">
        <f>KPIs!B18</f>
        <v>Asset Efficiency</v>
      </c>
      <c r="C54" s="134" t="s">
        <v>1069</v>
      </c>
      <c r="D54" s="142">
        <f>KPIs!E18</f>
        <v>55</v>
      </c>
      <c r="E54" s="128" t="s">
        <v>1098</v>
      </c>
      <c r="F54" s="135" t="s">
        <v>1081</v>
      </c>
      <c r="G54" s="135" t="s">
        <v>1099</v>
      </c>
      <c r="H54" s="131" t="s">
        <v>1100</v>
      </c>
    </row>
    <row r="55" spans="1:11" ht="36" customHeight="1" x14ac:dyDescent="0.25">
      <c r="A55" s="136" t="str">
        <f>KPIs!A18</f>
        <v>Inventory Days on Hand</v>
      </c>
      <c r="B55" s="125" t="str">
        <f>KPIs!B18</f>
        <v>Asset Efficiency</v>
      </c>
      <c r="C55" s="49" t="s">
        <v>1022</v>
      </c>
      <c r="D55" s="137" t="str">
        <f>"▼ gap: "&amp;TEXT(KPIs!E18,"0.##"" days""")&amp;" (target) vs "&amp;TEXT(KPIs!D18,"0.##"" days""")&amp;" (now)"</f>
        <v>▼ gap: 55. days (target) vs 82. days (now)</v>
      </c>
      <c r="E55" s="128" t="s">
        <v>1098</v>
      </c>
      <c r="F55" s="138" t="s">
        <v>1071</v>
      </c>
      <c r="G55" s="128" t="s">
        <v>785</v>
      </c>
      <c r="H55" s="131" t="s">
        <v>1100</v>
      </c>
    </row>
    <row r="56" spans="1:11" ht="36" customHeight="1" x14ac:dyDescent="0.25">
      <c r="A56" s="136" t="str">
        <f>KPIs!A18</f>
        <v>Inventory Days on Hand</v>
      </c>
      <c r="B56" s="125" t="str">
        <f>KPIs!B18</f>
        <v>Asset Efficiency</v>
      </c>
      <c r="C56" s="46" t="s">
        <v>1072</v>
      </c>
      <c r="D56" s="143">
        <f>KPIs!K18</f>
        <v>42</v>
      </c>
      <c r="E56" s="138" t="s">
        <v>1073</v>
      </c>
      <c r="F56" s="140" t="s">
        <v>1074</v>
      </c>
      <c r="G56" s="141"/>
      <c r="H56" s="141"/>
    </row>
    <row r="57" spans="1:11" ht="36" customHeight="1" x14ac:dyDescent="0.2">
      <c r="A57" s="125" t="str">
        <f>KPIs!A17</f>
        <v>DTC Return Rate</v>
      </c>
      <c r="B57" s="125" t="str">
        <f>KPIs!B17</f>
        <v>Cost / Return</v>
      </c>
      <c r="C57" s="126" t="s">
        <v>1065</v>
      </c>
      <c r="D57" s="127">
        <f>KPIs!D17</f>
        <v>8.5</v>
      </c>
      <c r="E57" s="128" t="s">
        <v>1101</v>
      </c>
      <c r="F57" s="129" t="str">
        <f>IF(K57&lt;=5,"At/below category avg — GREEN",IF(K57&lt;=5.5,"Within industry range — GREEN",IF(K57&lt;=6,"At high end of industry range — YELLOW",TEXT(K57-6,"0.#")&amp;"–"&amp;TEXT(K57-5,"0.#")&amp;"pp above category avg — RED")))</f>
        <v>2.5–3.5pp above category avg — RED</v>
      </c>
      <c r="G57" s="130" t="s">
        <v>1102</v>
      </c>
      <c r="H57" s="131" t="s">
        <v>229</v>
      </c>
      <c r="K57" s="132">
        <f>VALUE(SUBSTITUTE(SUBSTITUTE(SUBSTITUTE(SUBSTITUTE(SUBSTITUTE(D57,"%","")," weeks","")," days","")," wks","")," day",""))</f>
        <v>8.5</v>
      </c>
    </row>
    <row r="58" spans="1:11" ht="36" customHeight="1" x14ac:dyDescent="0.25">
      <c r="A58" s="133" t="str">
        <f>KPIs!A17</f>
        <v>DTC Return Rate</v>
      </c>
      <c r="B58" s="125" t="str">
        <f>KPIs!B17</f>
        <v>Cost / Return</v>
      </c>
      <c r="C58" s="134" t="s">
        <v>1069</v>
      </c>
      <c r="D58" s="127">
        <f>KPIs!E17</f>
        <v>5</v>
      </c>
      <c r="E58" s="128" t="s">
        <v>1101</v>
      </c>
      <c r="F58" s="135" t="s">
        <v>1103</v>
      </c>
      <c r="G58" s="135" t="s">
        <v>1102</v>
      </c>
      <c r="H58" s="131" t="s">
        <v>229</v>
      </c>
    </row>
    <row r="59" spans="1:11" ht="36" customHeight="1" x14ac:dyDescent="0.25">
      <c r="A59" s="136" t="str">
        <f>KPIs!A17</f>
        <v>DTC Return Rate</v>
      </c>
      <c r="B59" s="125" t="str">
        <f>KPIs!B17</f>
        <v>Cost / Return</v>
      </c>
      <c r="C59" s="49" t="s">
        <v>1022</v>
      </c>
      <c r="D59" s="137" t="str">
        <f>"▼ gap: "&amp;TEXT(KPIs!E17,"0.##""%""")&amp;" (target) vs "&amp;TEXT(KPIs!D17,"0.##""%""")&amp;" (now)"</f>
        <v>▼ gap: 5.% (target) vs 8.5% (now)</v>
      </c>
      <c r="E59" s="128" t="s">
        <v>1101</v>
      </c>
      <c r="F59" s="138" t="s">
        <v>1071</v>
      </c>
      <c r="G59" s="128" t="s">
        <v>785</v>
      </c>
      <c r="H59" s="131" t="s">
        <v>229</v>
      </c>
    </row>
    <row r="60" spans="1:11" ht="36" customHeight="1" x14ac:dyDescent="0.25">
      <c r="A60" s="136" t="str">
        <f>KPIs!A17</f>
        <v>DTC Return Rate</v>
      </c>
      <c r="B60" s="125" t="str">
        <f>KPIs!B17</f>
        <v>Cost / Return</v>
      </c>
      <c r="C60" s="46" t="s">
        <v>1072</v>
      </c>
      <c r="D60" s="139">
        <f>KPIs!K17</f>
        <v>3.5</v>
      </c>
      <c r="E60" s="138" t="s">
        <v>1073</v>
      </c>
      <c r="F60" s="140" t="s">
        <v>1074</v>
      </c>
      <c r="G60" s="141"/>
      <c r="H60" s="141"/>
    </row>
    <row r="61" spans="1:11" ht="36" customHeight="1" x14ac:dyDescent="0.2">
      <c r="A61" s="125" t="str">
        <f>KPIs!A22</f>
        <v>Supplier Labor Compliance Rate</v>
      </c>
      <c r="B61" s="125" t="str">
        <f>KPIs!B22</f>
        <v>Social</v>
      </c>
      <c r="C61" s="126" t="s">
        <v>1065</v>
      </c>
      <c r="D61" s="127">
        <f>KPIs!D22</f>
        <v>48</v>
      </c>
      <c r="E61" s="128" t="s">
        <v>1104</v>
      </c>
      <c r="F61" s="129" t="str">
        <f>IF(K61&gt;=80,"At/above expectation — GREEN",TEXT(80-K61,"0.#")&amp;"pp below expectation — RED")</f>
        <v>32.pp below expectation — RED</v>
      </c>
      <c r="G61" s="130" t="s">
        <v>1105</v>
      </c>
      <c r="H61" s="131" t="s">
        <v>214</v>
      </c>
      <c r="K61" s="132">
        <f>VALUE(SUBSTITUTE(SUBSTITUTE(SUBSTITUTE(SUBSTITUTE(SUBSTITUTE(D61,"%","")," weeks","")," days","")," wks","")," day",""))</f>
        <v>48</v>
      </c>
    </row>
    <row r="62" spans="1:11" ht="36" customHeight="1" x14ac:dyDescent="0.25">
      <c r="A62" s="133" t="str">
        <f>KPIs!A22</f>
        <v>Supplier Labor Compliance Rate</v>
      </c>
      <c r="B62" s="125" t="str">
        <f>KPIs!B22</f>
        <v>Social</v>
      </c>
      <c r="C62" s="134" t="s">
        <v>1069</v>
      </c>
      <c r="D62" s="127">
        <f>KPIs!E22</f>
        <v>90</v>
      </c>
      <c r="E62" s="128" t="s">
        <v>1104</v>
      </c>
      <c r="F62" s="135" t="s">
        <v>1106</v>
      </c>
      <c r="G62" s="135" t="s">
        <v>1105</v>
      </c>
      <c r="H62" s="131" t="s">
        <v>214</v>
      </c>
    </row>
    <row r="63" spans="1:11" ht="36" customHeight="1" x14ac:dyDescent="0.25">
      <c r="A63" s="136" t="str">
        <f>KPIs!A22</f>
        <v>Supplier Labor Compliance Rate</v>
      </c>
      <c r="B63" s="125" t="str">
        <f>KPIs!B22</f>
        <v>Social</v>
      </c>
      <c r="C63" s="49" t="s">
        <v>1022</v>
      </c>
      <c r="D63" s="137" t="str">
        <f>"▲ gap: "&amp;TEXT(KPIs!E22,"0.##""%""")&amp;" (target) vs "&amp;TEXT(KPIs!D22,"0.##""%""")&amp;" (now)"</f>
        <v>▲ gap: 90.% (target) vs 48.% (now)</v>
      </c>
      <c r="E63" s="128" t="s">
        <v>1104</v>
      </c>
      <c r="F63" s="138" t="s">
        <v>1071</v>
      </c>
      <c r="G63" s="128" t="s">
        <v>785</v>
      </c>
      <c r="H63" s="131" t="s">
        <v>214</v>
      </c>
    </row>
    <row r="64" spans="1:11" ht="36" customHeight="1" x14ac:dyDescent="0.25">
      <c r="A64" s="136" t="str">
        <f>KPIs!A22</f>
        <v>Supplier Labor Compliance Rate</v>
      </c>
      <c r="B64" s="125" t="str">
        <f>KPIs!B22</f>
        <v>Social</v>
      </c>
      <c r="C64" s="46" t="s">
        <v>1072</v>
      </c>
      <c r="D64" s="139">
        <f>KPIs!K22</f>
        <v>95</v>
      </c>
      <c r="E64" s="138" t="s">
        <v>1073</v>
      </c>
      <c r="F64" s="140" t="s">
        <v>1074</v>
      </c>
      <c r="G64" s="141"/>
      <c r="H64" s="141"/>
    </row>
    <row r="65" spans="1:8" ht="6" customHeight="1" x14ac:dyDescent="0.25">
      <c r="A65" s="165"/>
      <c r="B65" s="165"/>
      <c r="C65" s="165"/>
      <c r="D65" s="165"/>
      <c r="E65" s="165"/>
      <c r="F65" s="165"/>
      <c r="G65" s="165"/>
      <c r="H65" s="165"/>
    </row>
    <row r="66" spans="1:8" ht="25.5" customHeight="1" x14ac:dyDescent="0.25">
      <c r="A66" s="175" t="s">
        <v>1107</v>
      </c>
      <c r="B66" s="175"/>
      <c r="C66" s="175"/>
      <c r="D66" s="175"/>
      <c r="E66" s="175"/>
      <c r="F66" s="175"/>
      <c r="G66" s="175"/>
      <c r="H66" s="175"/>
    </row>
    <row r="67" spans="1:8" ht="30" customHeight="1" x14ac:dyDescent="0.25">
      <c r="A67" s="40" t="s">
        <v>917</v>
      </c>
      <c r="B67" s="40" t="s">
        <v>1108</v>
      </c>
      <c r="C67" s="40" t="s">
        <v>194</v>
      </c>
      <c r="D67" s="40" t="s">
        <v>1109</v>
      </c>
      <c r="E67" s="40" t="s">
        <v>980</v>
      </c>
      <c r="F67" s="40" t="s">
        <v>1110</v>
      </c>
      <c r="G67" s="40" t="s">
        <v>792</v>
      </c>
      <c r="H67" s="40" t="s">
        <v>982</v>
      </c>
    </row>
    <row r="68" spans="1:8" ht="43.5" customHeight="1" x14ac:dyDescent="0.25">
      <c r="A68" s="120" t="s">
        <v>1111</v>
      </c>
      <c r="B68" s="121" t="s">
        <v>1112</v>
      </c>
      <c r="C68" s="121" t="s">
        <v>1084</v>
      </c>
      <c r="D68" s="52" t="s">
        <v>1113</v>
      </c>
      <c r="E68" s="146" t="s">
        <v>1114</v>
      </c>
      <c r="F68" s="121" t="s">
        <v>1115</v>
      </c>
      <c r="G68" s="52" t="s">
        <v>955</v>
      </c>
      <c r="H68" s="52" t="s">
        <v>989</v>
      </c>
    </row>
    <row r="69" spans="1:8" ht="43.5" customHeight="1" x14ac:dyDescent="0.25">
      <c r="A69" s="120" t="s">
        <v>1116</v>
      </c>
      <c r="B69" s="121" t="s">
        <v>1117</v>
      </c>
      <c r="C69" s="121" t="s">
        <v>214</v>
      </c>
      <c r="D69" s="52" t="s">
        <v>1118</v>
      </c>
      <c r="E69" s="146" t="s">
        <v>1114</v>
      </c>
      <c r="F69" s="121" t="s">
        <v>1119</v>
      </c>
      <c r="G69" s="52" t="s">
        <v>816</v>
      </c>
      <c r="H69" s="52" t="s">
        <v>989</v>
      </c>
    </row>
    <row r="70" spans="1:8" ht="43.5" customHeight="1" x14ac:dyDescent="0.25">
      <c r="A70" s="120" t="s">
        <v>1120</v>
      </c>
      <c r="B70" s="121" t="s">
        <v>1121</v>
      </c>
      <c r="C70" s="121" t="s">
        <v>1122</v>
      </c>
      <c r="D70" s="52" t="s">
        <v>1123</v>
      </c>
      <c r="E70" s="146" t="s">
        <v>1124</v>
      </c>
      <c r="F70" s="121" t="s">
        <v>1125</v>
      </c>
      <c r="G70" s="52" t="s">
        <v>992</v>
      </c>
      <c r="H70" s="52" t="s">
        <v>989</v>
      </c>
    </row>
    <row r="71" spans="1:8" ht="43.5" customHeight="1" x14ac:dyDescent="0.25">
      <c r="A71" s="120" t="s">
        <v>1126</v>
      </c>
      <c r="B71" s="121" t="s">
        <v>1127</v>
      </c>
      <c r="C71" s="121" t="s">
        <v>1128</v>
      </c>
      <c r="D71" s="52" t="s">
        <v>1129</v>
      </c>
      <c r="E71" s="146" t="s">
        <v>1001</v>
      </c>
      <c r="F71" s="121" t="s">
        <v>1130</v>
      </c>
      <c r="G71" s="52" t="s">
        <v>1003</v>
      </c>
      <c r="H71" s="52" t="s">
        <v>989</v>
      </c>
    </row>
    <row r="72" spans="1:8" ht="43.5" customHeight="1" x14ac:dyDescent="0.25">
      <c r="A72" s="120" t="s">
        <v>1131</v>
      </c>
      <c r="B72" s="121" t="s">
        <v>1132</v>
      </c>
      <c r="C72" s="121" t="s">
        <v>229</v>
      </c>
      <c r="D72" s="52" t="s">
        <v>1133</v>
      </c>
      <c r="E72" s="146" t="s">
        <v>1114</v>
      </c>
      <c r="F72" s="121" t="s">
        <v>1134</v>
      </c>
      <c r="G72" s="52" t="s">
        <v>961</v>
      </c>
      <c r="H72" s="52" t="s">
        <v>989</v>
      </c>
    </row>
    <row r="73" spans="1:8" ht="6" customHeight="1" x14ac:dyDescent="0.25">
      <c r="A73" s="165"/>
      <c r="B73" s="165"/>
      <c r="C73" s="165"/>
      <c r="D73" s="165"/>
      <c r="E73" s="165"/>
      <c r="F73" s="165"/>
      <c r="G73" s="165"/>
      <c r="H73" s="165"/>
    </row>
    <row r="74" spans="1:8" ht="25.5" customHeight="1" x14ac:dyDescent="0.25">
      <c r="A74" s="168" t="s">
        <v>1135</v>
      </c>
      <c r="B74" s="168"/>
      <c r="C74" s="168"/>
      <c r="D74" s="168"/>
      <c r="E74" s="168"/>
      <c r="F74" s="168"/>
      <c r="G74" s="168"/>
      <c r="H74" s="168"/>
    </row>
    <row r="75" spans="1:8" ht="33.75" customHeight="1" x14ac:dyDescent="0.25">
      <c r="A75" s="35" t="s">
        <v>194</v>
      </c>
      <c r="B75" s="35" t="s">
        <v>1136</v>
      </c>
      <c r="C75" s="35" t="s">
        <v>1137</v>
      </c>
      <c r="D75" s="35" t="s">
        <v>1022</v>
      </c>
      <c r="E75" s="35" t="s">
        <v>1138</v>
      </c>
      <c r="F75" s="35" t="s">
        <v>1139</v>
      </c>
      <c r="G75" s="35" t="s">
        <v>1140</v>
      </c>
      <c r="H75" s="35" t="s">
        <v>793</v>
      </c>
    </row>
    <row r="76" spans="1:8" ht="51.75" customHeight="1" x14ac:dyDescent="0.25">
      <c r="A76" s="119" t="s">
        <v>199</v>
      </c>
      <c r="B76" s="123" t="s">
        <v>1141</v>
      </c>
      <c r="C76" s="124" t="s">
        <v>1142</v>
      </c>
      <c r="D76" s="119" t="s">
        <v>1143</v>
      </c>
      <c r="E76" s="18" t="s">
        <v>1144</v>
      </c>
      <c r="F76" s="29" t="s">
        <v>1145</v>
      </c>
      <c r="G76" s="18" t="s">
        <v>1146</v>
      </c>
      <c r="H76" s="18" t="s">
        <v>806</v>
      </c>
    </row>
    <row r="77" spans="1:8" ht="51.75" customHeight="1" x14ac:dyDescent="0.25">
      <c r="A77" s="119" t="s">
        <v>204</v>
      </c>
      <c r="B77" s="123" t="s">
        <v>1141</v>
      </c>
      <c r="C77" s="124" t="s">
        <v>1142</v>
      </c>
      <c r="D77" s="119" t="s">
        <v>1143</v>
      </c>
      <c r="E77" s="18" t="s">
        <v>1147</v>
      </c>
      <c r="F77" s="29" t="s">
        <v>1148</v>
      </c>
      <c r="G77" s="18" t="s">
        <v>1149</v>
      </c>
      <c r="H77" s="18" t="s">
        <v>800</v>
      </c>
    </row>
    <row r="78" spans="1:8" ht="51.75" customHeight="1" x14ac:dyDescent="0.25">
      <c r="A78" s="119" t="s">
        <v>209</v>
      </c>
      <c r="B78" s="123" t="s">
        <v>1141</v>
      </c>
      <c r="C78" s="124" t="s">
        <v>1142</v>
      </c>
      <c r="D78" s="119" t="s">
        <v>1143</v>
      </c>
      <c r="E78" s="18" t="s">
        <v>1150</v>
      </c>
      <c r="F78" s="29" t="s">
        <v>1151</v>
      </c>
      <c r="G78" s="18" t="s">
        <v>1152</v>
      </c>
      <c r="H78" s="18" t="s">
        <v>806</v>
      </c>
    </row>
    <row r="79" spans="1:8" ht="51.75" customHeight="1" x14ac:dyDescent="0.25">
      <c r="A79" s="119" t="s">
        <v>214</v>
      </c>
      <c r="B79" s="123" t="s">
        <v>1141</v>
      </c>
      <c r="C79" s="124" t="s">
        <v>1142</v>
      </c>
      <c r="D79" s="119" t="s">
        <v>1143</v>
      </c>
      <c r="E79" s="18" t="s">
        <v>1153</v>
      </c>
      <c r="F79" s="29" t="s">
        <v>1154</v>
      </c>
      <c r="G79" s="18" t="s">
        <v>1155</v>
      </c>
      <c r="H79" s="18" t="s">
        <v>800</v>
      </c>
    </row>
    <row r="80" spans="1:8" ht="51.75" customHeight="1" x14ac:dyDescent="0.25">
      <c r="A80" s="119" t="s">
        <v>219</v>
      </c>
      <c r="B80" s="123" t="s">
        <v>1141</v>
      </c>
      <c r="C80" s="124" t="s">
        <v>1142</v>
      </c>
      <c r="D80" s="119" t="s">
        <v>1143</v>
      </c>
      <c r="E80" s="18" t="s">
        <v>1156</v>
      </c>
      <c r="F80" s="29" t="s">
        <v>1157</v>
      </c>
      <c r="G80" s="18" t="s">
        <v>1158</v>
      </c>
      <c r="H80" s="18" t="s">
        <v>806</v>
      </c>
    </row>
    <row r="81" spans="1:8" ht="51.75" customHeight="1" x14ac:dyDescent="0.25">
      <c r="A81" s="119" t="s">
        <v>224</v>
      </c>
      <c r="B81" s="123" t="s">
        <v>1141</v>
      </c>
      <c r="C81" s="124" t="s">
        <v>1142</v>
      </c>
      <c r="D81" s="119" t="s">
        <v>1143</v>
      </c>
      <c r="E81" s="18" t="s">
        <v>1159</v>
      </c>
      <c r="F81" s="29" t="s">
        <v>1160</v>
      </c>
      <c r="G81" s="18" t="s">
        <v>1161</v>
      </c>
      <c r="H81" s="18" t="s">
        <v>800</v>
      </c>
    </row>
    <row r="82" spans="1:8" ht="51.75" customHeight="1" x14ac:dyDescent="0.25">
      <c r="A82" s="119" t="s">
        <v>229</v>
      </c>
      <c r="B82" s="120" t="s">
        <v>1162</v>
      </c>
      <c r="C82" s="124" t="s">
        <v>1142</v>
      </c>
      <c r="D82" s="119" t="s">
        <v>1163</v>
      </c>
      <c r="E82" s="18" t="s">
        <v>1164</v>
      </c>
      <c r="F82" s="29" t="s">
        <v>1165</v>
      </c>
      <c r="G82" s="18" t="s">
        <v>1166</v>
      </c>
      <c r="H82" s="18" t="s">
        <v>806</v>
      </c>
    </row>
    <row r="83" spans="1:8" ht="14.25" customHeight="1" x14ac:dyDescent="0.25"/>
    <row r="84" spans="1:8" ht="43.5" customHeight="1" x14ac:dyDescent="0.25">
      <c r="A84" s="210" t="s">
        <v>1167</v>
      </c>
      <c r="B84" s="210"/>
      <c r="C84" s="210"/>
      <c r="D84" s="210"/>
      <c r="E84" s="210"/>
      <c r="F84" s="210"/>
      <c r="G84" s="210"/>
      <c r="H84" s="210"/>
    </row>
    <row r="85" spans="1:8" ht="4.5" customHeight="1" x14ac:dyDescent="0.25"/>
    <row r="86" spans="1:8" ht="4.5" customHeight="1" x14ac:dyDescent="0.25">
      <c r="A86" s="179"/>
      <c r="B86" s="179"/>
      <c r="C86" s="179"/>
      <c r="D86" s="179"/>
      <c r="E86" s="179"/>
      <c r="F86" s="179"/>
      <c r="G86" s="179"/>
      <c r="H86" s="179"/>
    </row>
    <row r="87" spans="1:8" ht="27.75" customHeight="1" x14ac:dyDescent="0.25">
      <c r="A87" s="211" t="s">
        <v>1168</v>
      </c>
      <c r="B87" s="211"/>
      <c r="C87" s="211"/>
      <c r="D87" s="211"/>
      <c r="E87" s="211"/>
      <c r="F87" s="211"/>
      <c r="G87" s="211"/>
      <c r="H87" s="211"/>
    </row>
    <row r="88" spans="1:8" ht="31.5" customHeight="1" x14ac:dyDescent="0.25">
      <c r="A88" s="212" t="s">
        <v>1169</v>
      </c>
      <c r="B88" s="212"/>
      <c r="C88" s="212"/>
      <c r="D88" s="212"/>
      <c r="E88" s="212"/>
      <c r="F88" s="212"/>
      <c r="G88" s="212"/>
      <c r="H88" s="212"/>
    </row>
    <row r="89" spans="1:8" ht="31.5" customHeight="1" x14ac:dyDescent="0.25">
      <c r="A89" s="43" t="s">
        <v>1170</v>
      </c>
      <c r="B89" s="43" t="s">
        <v>1171</v>
      </c>
      <c r="C89" s="147">
        <f>'SUPPLIER SCORECARD'!B21</f>
        <v>3.21</v>
      </c>
      <c r="D89" s="43" t="s">
        <v>1172</v>
      </c>
      <c r="E89" s="148" t="str">
        <f>IF(C89&gt;=3.8,"ON TRACK",IF(C89&gt;=3.3,"MONITOR","ACTION REQUIRED"))</f>
        <v>ACTION REQUIRED</v>
      </c>
      <c r="F89" s="43" t="s">
        <v>1173</v>
      </c>
      <c r="G89" s="43" t="s">
        <v>1174</v>
      </c>
      <c r="H89" s="43" t="s">
        <v>816</v>
      </c>
    </row>
    <row r="90" spans="1:8" ht="48" customHeight="1" x14ac:dyDescent="0.25">
      <c r="A90" s="26" t="s">
        <v>1175</v>
      </c>
      <c r="B90" s="18" t="s">
        <v>1176</v>
      </c>
      <c r="C90" s="149">
        <f>'SUPPLIER SCORECARD'!C21</f>
        <v>3.52</v>
      </c>
      <c r="D90" s="52" t="s">
        <v>1172</v>
      </c>
      <c r="E90" s="150" t="str">
        <f>IF(C90&gt;=3.8,"ON TRACK",IF(C90&gt;=3.3,"MONITOR","ACTION REQUIRED"))</f>
        <v>MONITOR</v>
      </c>
      <c r="F90" s="37" t="s">
        <v>1177</v>
      </c>
      <c r="G90" s="26" t="s">
        <v>1178</v>
      </c>
      <c r="H90" s="18" t="s">
        <v>799</v>
      </c>
    </row>
    <row r="91" spans="1:8" ht="48" customHeight="1" x14ac:dyDescent="0.25">
      <c r="A91" s="26" t="s">
        <v>1179</v>
      </c>
      <c r="B91" s="18" t="s">
        <v>1180</v>
      </c>
      <c r="C91" s="149">
        <f>'SUPPLIER SCORECARD'!D21</f>
        <v>3.3</v>
      </c>
      <c r="D91" s="52" t="s">
        <v>1172</v>
      </c>
      <c r="E91" s="150" t="str">
        <f>IF(C91&gt;=3.8,"ON TRACK",IF(C91&gt;=3.3,"MONITOR","ACTION REQUIRED"))</f>
        <v>MONITOR</v>
      </c>
      <c r="F91" s="29" t="s">
        <v>1181</v>
      </c>
      <c r="G91" s="26" t="s">
        <v>1182</v>
      </c>
      <c r="H91" s="18" t="s">
        <v>799</v>
      </c>
    </row>
    <row r="92" spans="1:8" ht="48" customHeight="1" x14ac:dyDescent="0.25">
      <c r="A92" s="26" t="s">
        <v>1183</v>
      </c>
      <c r="B92" s="18" t="s">
        <v>1184</v>
      </c>
      <c r="C92" s="149">
        <f>'SUPPLIER SCORECARD'!E21</f>
        <v>4.1900000000000004</v>
      </c>
      <c r="D92" s="52" t="s">
        <v>1172</v>
      </c>
      <c r="E92" s="150" t="str">
        <f>IF(C92&gt;=3.8,"ON TRACK",IF(C92&gt;=3.3,"MONITOR","ACTION REQUIRED"))</f>
        <v>ON TRACK</v>
      </c>
      <c r="F92" s="37" t="s">
        <v>1185</v>
      </c>
      <c r="G92" s="26" t="s">
        <v>1186</v>
      </c>
      <c r="H92" s="18" t="s">
        <v>816</v>
      </c>
    </row>
    <row r="93" spans="1:8" ht="48" customHeight="1" x14ac:dyDescent="0.25">
      <c r="A93" s="26"/>
      <c r="B93" s="18"/>
      <c r="C93" s="151"/>
      <c r="D93" s="52"/>
      <c r="E93" s="121"/>
      <c r="F93" s="28"/>
      <c r="G93" s="26"/>
      <c r="H93" s="18"/>
    </row>
    <row r="94" spans="1:8" ht="36" customHeight="1" x14ac:dyDescent="0.25">
      <c r="A94" s="213" t="s">
        <v>1187</v>
      </c>
      <c r="B94" s="213"/>
      <c r="C94" s="214" t="s">
        <v>1188</v>
      </c>
      <c r="D94" s="214"/>
      <c r="E94" s="214"/>
      <c r="F94" s="214"/>
      <c r="G94" s="214"/>
      <c r="H94" s="214"/>
    </row>
    <row r="95" spans="1:8" ht="14.25" customHeight="1" x14ac:dyDescent="0.25"/>
    <row r="96" spans="1:8" ht="4.5" customHeight="1" x14ac:dyDescent="0.25"/>
    <row r="97" spans="1:8" ht="4.5" customHeight="1" x14ac:dyDescent="0.25">
      <c r="A97" s="10"/>
      <c r="B97" s="10"/>
      <c r="C97" s="10"/>
      <c r="D97" s="10"/>
      <c r="E97" s="10"/>
      <c r="F97" s="10"/>
      <c r="G97" s="10"/>
      <c r="H97" s="10"/>
    </row>
    <row r="98" spans="1:8" ht="9.75" customHeight="1" x14ac:dyDescent="0.25"/>
    <row r="99" spans="1:8" ht="27.75" customHeight="1" x14ac:dyDescent="0.25">
      <c r="A99" s="161" t="s">
        <v>1189</v>
      </c>
      <c r="B99" s="161"/>
      <c r="C99" s="161"/>
      <c r="D99" s="161"/>
      <c r="E99" s="161"/>
      <c r="F99" s="161"/>
      <c r="G99" s="161"/>
      <c r="H99" s="161"/>
    </row>
    <row r="100" spans="1:8" ht="27.75" customHeight="1" x14ac:dyDescent="0.25">
      <c r="A100" s="215" t="s">
        <v>1190</v>
      </c>
      <c r="B100" s="215"/>
      <c r="C100" s="215"/>
      <c r="D100" s="215"/>
      <c r="E100" s="215"/>
      <c r="F100" s="215"/>
      <c r="G100" s="215"/>
      <c r="H100" s="215"/>
    </row>
    <row r="101" spans="1:8" ht="24" customHeight="1" x14ac:dyDescent="0.25">
      <c r="A101" s="4" t="s">
        <v>42</v>
      </c>
      <c r="B101" s="4"/>
      <c r="C101" s="4"/>
      <c r="D101" s="4"/>
      <c r="E101" s="4"/>
      <c r="F101" s="4"/>
      <c r="G101" s="4"/>
      <c r="H101" s="4"/>
    </row>
    <row r="102" spans="1:8" ht="52.5" customHeight="1" x14ac:dyDescent="0.25">
      <c r="A102" s="25" t="s">
        <v>43</v>
      </c>
      <c r="B102" s="3" t="s">
        <v>1191</v>
      </c>
      <c r="C102" s="3"/>
      <c r="D102" s="3"/>
      <c r="E102" s="25" t="s">
        <v>73</v>
      </c>
      <c r="F102" s="3" t="s">
        <v>74</v>
      </c>
      <c r="G102" s="3"/>
      <c r="H102" s="3"/>
    </row>
    <row r="103" spans="1:8" ht="54" customHeight="1" x14ac:dyDescent="0.25">
      <c r="A103" s="25" t="s">
        <v>45</v>
      </c>
      <c r="B103" s="3" t="s">
        <v>46</v>
      </c>
      <c r="C103" s="3"/>
      <c r="D103" s="3"/>
      <c r="E103" s="25" t="s">
        <v>75</v>
      </c>
      <c r="F103" s="3" t="s">
        <v>76</v>
      </c>
      <c r="G103" s="3"/>
      <c r="H103" s="3"/>
    </row>
    <row r="104" spans="1:8" ht="57.75" customHeight="1" x14ac:dyDescent="0.25">
      <c r="A104" s="25" t="s">
        <v>47</v>
      </c>
      <c r="B104" s="3" t="s">
        <v>48</v>
      </c>
      <c r="C104" s="3"/>
      <c r="D104" s="3"/>
      <c r="E104" s="25" t="s">
        <v>77</v>
      </c>
      <c r="F104" s="3" t="s">
        <v>78</v>
      </c>
      <c r="G104" s="3"/>
      <c r="H104" s="3"/>
    </row>
    <row r="105" spans="1:8" ht="54" customHeight="1" x14ac:dyDescent="0.25">
      <c r="A105" s="25" t="s">
        <v>49</v>
      </c>
      <c r="B105" s="3" t="s">
        <v>50</v>
      </c>
      <c r="C105" s="3"/>
      <c r="D105" s="3"/>
      <c r="E105" s="25" t="s">
        <v>79</v>
      </c>
      <c r="F105" s="3" t="s">
        <v>80</v>
      </c>
      <c r="G105" s="3"/>
      <c r="H105" s="3"/>
    </row>
    <row r="106" spans="1:8" ht="54.75" customHeight="1" x14ac:dyDescent="0.25">
      <c r="A106" s="25" t="s">
        <v>51</v>
      </c>
      <c r="B106" s="3" t="s">
        <v>1192</v>
      </c>
      <c r="C106" s="3"/>
      <c r="D106" s="3"/>
      <c r="E106" s="25" t="s">
        <v>81</v>
      </c>
      <c r="F106" s="3" t="s">
        <v>82</v>
      </c>
      <c r="G106" s="3"/>
      <c r="H106" s="3"/>
    </row>
    <row r="107" spans="1:8" ht="54.75" customHeight="1" x14ac:dyDescent="0.25">
      <c r="A107" s="25" t="s">
        <v>53</v>
      </c>
      <c r="B107" s="3" t="s">
        <v>54</v>
      </c>
      <c r="C107" s="3"/>
      <c r="D107" s="3"/>
      <c r="E107" s="25" t="s">
        <v>83</v>
      </c>
      <c r="F107" s="3" t="s">
        <v>84</v>
      </c>
      <c r="G107" s="3"/>
      <c r="H107" s="3"/>
    </row>
    <row r="108" spans="1:8" ht="54" customHeight="1" x14ac:dyDescent="0.25">
      <c r="A108" s="25" t="s">
        <v>55</v>
      </c>
      <c r="B108" s="3" t="s">
        <v>56</v>
      </c>
      <c r="C108" s="3"/>
      <c r="D108" s="3"/>
      <c r="E108" s="25" t="s">
        <v>85</v>
      </c>
      <c r="F108" s="3" t="s">
        <v>86</v>
      </c>
      <c r="G108" s="3"/>
      <c r="H108" s="3"/>
    </row>
    <row r="109" spans="1:8" ht="54" customHeight="1" x14ac:dyDescent="0.25">
      <c r="A109" s="25" t="s">
        <v>57</v>
      </c>
      <c r="B109" s="3" t="s">
        <v>58</v>
      </c>
      <c r="C109" s="3"/>
      <c r="D109" s="3"/>
      <c r="E109" s="25" t="s">
        <v>87</v>
      </c>
      <c r="F109" s="3" t="s">
        <v>88</v>
      </c>
      <c r="G109" s="3"/>
      <c r="H109" s="3"/>
    </row>
    <row r="110" spans="1:8" ht="57.75" customHeight="1" x14ac:dyDescent="0.25">
      <c r="A110" s="25" t="s">
        <v>59</v>
      </c>
      <c r="B110" s="3" t="s">
        <v>60</v>
      </c>
      <c r="C110" s="3"/>
      <c r="D110" s="3"/>
      <c r="E110" s="25" t="s">
        <v>89</v>
      </c>
      <c r="F110" s="3" t="s">
        <v>90</v>
      </c>
      <c r="G110" s="3"/>
      <c r="H110" s="3"/>
    </row>
    <row r="111" spans="1:8" ht="51.75" customHeight="1" x14ac:dyDescent="0.25">
      <c r="A111" s="25" t="s">
        <v>61</v>
      </c>
      <c r="B111" s="3" t="s">
        <v>62</v>
      </c>
      <c r="C111" s="3"/>
      <c r="D111" s="3"/>
      <c r="E111" s="25" t="s">
        <v>91</v>
      </c>
      <c r="F111" s="3" t="s">
        <v>92</v>
      </c>
      <c r="G111" s="3"/>
      <c r="H111" s="3"/>
    </row>
    <row r="112" spans="1:8" ht="54.75" customHeight="1" x14ac:dyDescent="0.25">
      <c r="A112" s="25" t="s">
        <v>63</v>
      </c>
      <c r="B112" s="3" t="s">
        <v>64</v>
      </c>
      <c r="C112" s="3"/>
      <c r="D112" s="3"/>
      <c r="E112" s="25" t="s">
        <v>93</v>
      </c>
      <c r="F112" s="3" t="s">
        <v>94</v>
      </c>
      <c r="G112" s="3"/>
      <c r="H112" s="3"/>
    </row>
    <row r="113" spans="1:8" ht="52.5" customHeight="1" x14ac:dyDescent="0.25">
      <c r="A113" s="25" t="s">
        <v>65</v>
      </c>
      <c r="B113" s="3" t="s">
        <v>66</v>
      </c>
      <c r="C113" s="3"/>
      <c r="D113" s="3"/>
      <c r="E113" s="25" t="s">
        <v>95</v>
      </c>
      <c r="F113" s="3" t="s">
        <v>96</v>
      </c>
      <c r="G113" s="3"/>
      <c r="H113" s="3"/>
    </row>
    <row r="114" spans="1:8" ht="54.75" customHeight="1" x14ac:dyDescent="0.25">
      <c r="A114" s="25" t="s">
        <v>67</v>
      </c>
      <c r="B114" s="3" t="s">
        <v>68</v>
      </c>
      <c r="C114" s="3"/>
      <c r="D114" s="3"/>
      <c r="E114" s="25" t="s">
        <v>97</v>
      </c>
      <c r="F114" s="3" t="s">
        <v>98</v>
      </c>
      <c r="G114" s="3"/>
      <c r="H114" s="3"/>
    </row>
    <row r="115" spans="1:8" ht="54" customHeight="1" x14ac:dyDescent="0.25">
      <c r="A115" s="25" t="s">
        <v>69</v>
      </c>
      <c r="B115" s="3" t="s">
        <v>70</v>
      </c>
      <c r="C115" s="3"/>
      <c r="D115" s="3"/>
      <c r="E115" s="25" t="s">
        <v>99</v>
      </c>
      <c r="F115" s="3" t="s">
        <v>100</v>
      </c>
      <c r="G115" s="3"/>
      <c r="H115" s="3"/>
    </row>
    <row r="116" spans="1:8" ht="58.5" customHeight="1" x14ac:dyDescent="0.25">
      <c r="A116" s="25" t="s">
        <v>71</v>
      </c>
      <c r="B116" s="3" t="s">
        <v>72</v>
      </c>
      <c r="C116" s="3"/>
      <c r="D116" s="3"/>
      <c r="E116" s="25" t="s">
        <v>101</v>
      </c>
      <c r="F116" s="3" t="s">
        <v>102</v>
      </c>
      <c r="G116" s="3"/>
      <c r="H116" s="3"/>
    </row>
    <row r="117" spans="1:8" ht="24" customHeight="1" x14ac:dyDescent="0.25">
      <c r="A117" s="2" t="s">
        <v>103</v>
      </c>
      <c r="B117" s="2"/>
      <c r="C117" s="2"/>
      <c r="D117" s="2"/>
      <c r="E117" s="2"/>
      <c r="F117" s="2"/>
      <c r="G117" s="2"/>
      <c r="H117" s="2"/>
    </row>
    <row r="118" spans="1:8" ht="63" customHeight="1" x14ac:dyDescent="0.25">
      <c r="A118" s="25" t="s">
        <v>104</v>
      </c>
      <c r="B118" s="3" t="s">
        <v>105</v>
      </c>
      <c r="C118" s="3"/>
      <c r="D118" s="3"/>
      <c r="E118" s="25" t="s">
        <v>126</v>
      </c>
      <c r="F118" s="3" t="s">
        <v>127</v>
      </c>
      <c r="G118" s="3"/>
      <c r="H118" s="3"/>
    </row>
    <row r="119" spans="1:8" ht="55.5" customHeight="1" x14ac:dyDescent="0.25">
      <c r="A119" s="25" t="s">
        <v>106</v>
      </c>
      <c r="B119" s="3" t="s">
        <v>107</v>
      </c>
      <c r="C119" s="3"/>
      <c r="D119" s="3"/>
      <c r="E119" s="25" t="s">
        <v>128</v>
      </c>
      <c r="F119" s="3" t="s">
        <v>129</v>
      </c>
      <c r="G119" s="3"/>
      <c r="H119" s="3"/>
    </row>
    <row r="120" spans="1:8" ht="60" customHeight="1" x14ac:dyDescent="0.25">
      <c r="A120" s="25" t="s">
        <v>108</v>
      </c>
      <c r="B120" s="3" t="s">
        <v>109</v>
      </c>
      <c r="C120" s="3"/>
      <c r="D120" s="3"/>
      <c r="E120" s="25" t="s">
        <v>130</v>
      </c>
      <c r="F120" s="3" t="s">
        <v>131</v>
      </c>
      <c r="G120" s="3"/>
      <c r="H120" s="3"/>
    </row>
    <row r="121" spans="1:8" ht="51.75" customHeight="1" x14ac:dyDescent="0.25">
      <c r="A121" s="25" t="s">
        <v>110</v>
      </c>
      <c r="B121" s="3" t="s">
        <v>111</v>
      </c>
      <c r="C121" s="3"/>
      <c r="D121" s="3"/>
      <c r="E121" s="25" t="s">
        <v>132</v>
      </c>
      <c r="F121" s="3" t="s">
        <v>133</v>
      </c>
      <c r="G121" s="3"/>
      <c r="H121" s="3"/>
    </row>
    <row r="122" spans="1:8" ht="54" customHeight="1" x14ac:dyDescent="0.25">
      <c r="A122" s="25" t="s">
        <v>112</v>
      </c>
      <c r="B122" s="3" t="s">
        <v>113</v>
      </c>
      <c r="C122" s="3"/>
      <c r="D122" s="3"/>
      <c r="E122" s="25" t="s">
        <v>134</v>
      </c>
      <c r="F122" s="3" t="s">
        <v>135</v>
      </c>
      <c r="G122" s="3"/>
      <c r="H122" s="3"/>
    </row>
    <row r="123" spans="1:8" ht="67.5" customHeight="1" x14ac:dyDescent="0.25">
      <c r="A123" s="25" t="s">
        <v>114</v>
      </c>
      <c r="B123" s="3" t="s">
        <v>115</v>
      </c>
      <c r="C123" s="3"/>
      <c r="D123" s="3"/>
      <c r="E123" s="25" t="s">
        <v>136</v>
      </c>
      <c r="F123" s="3" t="s">
        <v>137</v>
      </c>
      <c r="G123" s="3"/>
      <c r="H123" s="3"/>
    </row>
    <row r="124" spans="1:8" ht="63" customHeight="1" x14ac:dyDescent="0.25">
      <c r="A124" s="25" t="s">
        <v>116</v>
      </c>
      <c r="B124" s="3" t="s">
        <v>117</v>
      </c>
      <c r="C124" s="3"/>
      <c r="D124" s="3"/>
      <c r="E124" s="25" t="s">
        <v>138</v>
      </c>
      <c r="F124" s="3" t="s">
        <v>139</v>
      </c>
      <c r="G124" s="3"/>
      <c r="H124" s="3"/>
    </row>
    <row r="125" spans="1:8" ht="75" customHeight="1" x14ac:dyDescent="0.25">
      <c r="A125" s="25" t="s">
        <v>118</v>
      </c>
      <c r="B125" s="3" t="s">
        <v>119</v>
      </c>
      <c r="C125" s="3"/>
      <c r="D125" s="3"/>
      <c r="E125" s="25" t="s">
        <v>140</v>
      </c>
      <c r="F125" s="3" t="s">
        <v>141</v>
      </c>
      <c r="G125" s="3"/>
      <c r="H125" s="3"/>
    </row>
    <row r="126" spans="1:8" ht="54.75" customHeight="1" x14ac:dyDescent="0.25">
      <c r="A126" s="25" t="s">
        <v>120</v>
      </c>
      <c r="B126" s="3" t="s">
        <v>121</v>
      </c>
      <c r="C126" s="3"/>
      <c r="D126" s="3"/>
      <c r="E126" s="25" t="s">
        <v>142</v>
      </c>
      <c r="F126" s="3" t="s">
        <v>143</v>
      </c>
      <c r="G126" s="3"/>
      <c r="H126" s="3"/>
    </row>
    <row r="127" spans="1:8" ht="63" customHeight="1" x14ac:dyDescent="0.25">
      <c r="A127" s="25" t="s">
        <v>122</v>
      </c>
      <c r="B127" s="3" t="s">
        <v>123</v>
      </c>
      <c r="C127" s="3"/>
      <c r="D127" s="3"/>
      <c r="E127" s="25" t="s">
        <v>144</v>
      </c>
      <c r="F127" s="3" t="s">
        <v>145</v>
      </c>
      <c r="G127" s="3"/>
      <c r="H127" s="3"/>
    </row>
    <row r="128" spans="1:8" ht="54" customHeight="1" x14ac:dyDescent="0.25">
      <c r="A128" s="25" t="s">
        <v>124</v>
      </c>
      <c r="B128" s="3" t="s">
        <v>125</v>
      </c>
      <c r="C128" s="3"/>
      <c r="D128" s="3"/>
      <c r="E128" s="25" t="s">
        <v>146</v>
      </c>
      <c r="F128" s="3" t="s">
        <v>147</v>
      </c>
      <c r="G128" s="3"/>
      <c r="H128" s="3"/>
    </row>
    <row r="129" spans="1:8" ht="24" customHeight="1" x14ac:dyDescent="0.25">
      <c r="A129" s="1" t="s">
        <v>148</v>
      </c>
      <c r="B129" s="1"/>
      <c r="C129" s="1"/>
      <c r="D129" s="1"/>
      <c r="E129" s="1"/>
      <c r="F129" s="1"/>
      <c r="G129" s="1"/>
      <c r="H129" s="1"/>
    </row>
    <row r="130" spans="1:8" ht="63" customHeight="1" x14ac:dyDescent="0.25">
      <c r="A130" s="26" t="s">
        <v>149</v>
      </c>
      <c r="B130" s="3" t="s">
        <v>150</v>
      </c>
      <c r="C130" s="3"/>
      <c r="D130" s="3"/>
      <c r="E130" s="26" t="s">
        <v>167</v>
      </c>
      <c r="F130" s="3" t="s">
        <v>168</v>
      </c>
      <c r="G130" s="3"/>
      <c r="H130" s="3"/>
    </row>
    <row r="131" spans="1:8" ht="66.75" customHeight="1" x14ac:dyDescent="0.25">
      <c r="A131" s="26" t="s">
        <v>151</v>
      </c>
      <c r="B131" s="3" t="s">
        <v>152</v>
      </c>
      <c r="C131" s="3"/>
      <c r="D131" s="3"/>
      <c r="E131" s="26" t="s">
        <v>169</v>
      </c>
      <c r="F131" s="3" t="s">
        <v>170</v>
      </c>
      <c r="G131" s="3"/>
      <c r="H131" s="3"/>
    </row>
    <row r="132" spans="1:8" ht="60.75" customHeight="1" x14ac:dyDescent="0.25">
      <c r="A132" s="26" t="s">
        <v>153</v>
      </c>
      <c r="B132" s="3" t="s">
        <v>154</v>
      </c>
      <c r="C132" s="3"/>
      <c r="D132" s="3"/>
      <c r="E132" s="26" t="s">
        <v>171</v>
      </c>
      <c r="F132" s="3" t="s">
        <v>172</v>
      </c>
      <c r="G132" s="3"/>
      <c r="H132" s="3"/>
    </row>
    <row r="133" spans="1:8" ht="75" customHeight="1" x14ac:dyDescent="0.25">
      <c r="A133" s="26" t="s">
        <v>155</v>
      </c>
      <c r="B133" s="3" t="s">
        <v>156</v>
      </c>
      <c r="C133" s="3"/>
      <c r="D133" s="3"/>
      <c r="E133" s="26" t="s">
        <v>173</v>
      </c>
      <c r="F133" s="3" t="s">
        <v>174</v>
      </c>
      <c r="G133" s="3"/>
      <c r="H133" s="3"/>
    </row>
    <row r="134" spans="1:8" ht="60" customHeight="1" x14ac:dyDescent="0.25">
      <c r="A134" s="26" t="s">
        <v>157</v>
      </c>
      <c r="B134" s="3" t="s">
        <v>158</v>
      </c>
      <c r="C134" s="3"/>
      <c r="D134" s="3"/>
      <c r="E134" s="26" t="s">
        <v>175</v>
      </c>
      <c r="F134" s="3" t="s">
        <v>176</v>
      </c>
      <c r="G134" s="3"/>
      <c r="H134" s="3"/>
    </row>
    <row r="135" spans="1:8" ht="64.5" customHeight="1" x14ac:dyDescent="0.25">
      <c r="A135" s="26" t="s">
        <v>159</v>
      </c>
      <c r="B135" s="3" t="s">
        <v>160</v>
      </c>
      <c r="C135" s="3"/>
      <c r="D135" s="3"/>
      <c r="E135" s="26" t="s">
        <v>177</v>
      </c>
      <c r="F135" s="3" t="s">
        <v>178</v>
      </c>
      <c r="G135" s="3"/>
      <c r="H135" s="3"/>
    </row>
    <row r="136" spans="1:8" ht="55.5" customHeight="1" x14ac:dyDescent="0.25">
      <c r="A136" s="26" t="s">
        <v>161</v>
      </c>
      <c r="B136" s="3" t="s">
        <v>162</v>
      </c>
      <c r="C136" s="3"/>
      <c r="D136" s="3"/>
      <c r="E136" s="26" t="s">
        <v>179</v>
      </c>
      <c r="F136" s="3" t="s">
        <v>180</v>
      </c>
      <c r="G136" s="3"/>
      <c r="H136" s="3"/>
    </row>
    <row r="137" spans="1:8" ht="66" customHeight="1" x14ac:dyDescent="0.25">
      <c r="A137" s="26" t="s">
        <v>163</v>
      </c>
      <c r="B137" s="3" t="s">
        <v>164</v>
      </c>
      <c r="C137" s="3"/>
      <c r="D137" s="3"/>
      <c r="E137" s="26" t="s">
        <v>181</v>
      </c>
      <c r="F137" s="3" t="s">
        <v>182</v>
      </c>
      <c r="G137" s="3"/>
      <c r="H137" s="3"/>
    </row>
    <row r="138" spans="1:8" ht="67.5" customHeight="1" x14ac:dyDescent="0.25">
      <c r="A138" s="26" t="s">
        <v>165</v>
      </c>
      <c r="B138" s="3" t="s">
        <v>166</v>
      </c>
      <c r="C138" s="3"/>
      <c r="D138" s="3"/>
      <c r="E138" s="26" t="s">
        <v>183</v>
      </c>
      <c r="F138" s="3" t="s">
        <v>184</v>
      </c>
      <c r="G138" s="3"/>
      <c r="H138" s="3"/>
    </row>
    <row r="139" spans="1:8" ht="7.5" customHeight="1" x14ac:dyDescent="0.25"/>
    <row r="140" spans="1:8" ht="27.75" customHeight="1" x14ac:dyDescent="0.25">
      <c r="A140" s="166" t="s">
        <v>1193</v>
      </c>
      <c r="B140" s="166"/>
      <c r="C140" s="166"/>
      <c r="D140" s="166"/>
      <c r="E140" s="166"/>
      <c r="F140" s="166"/>
      <c r="G140" s="166"/>
      <c r="H140" s="166"/>
    </row>
    <row r="141" spans="1:8" ht="36" customHeight="1" x14ac:dyDescent="0.25">
      <c r="A141" s="212" t="s">
        <v>1194</v>
      </c>
      <c r="B141" s="212"/>
      <c r="C141" s="212"/>
      <c r="D141" s="212"/>
      <c r="E141" s="212"/>
      <c r="F141" s="212"/>
      <c r="G141" s="212"/>
      <c r="H141" s="212"/>
    </row>
    <row r="142" spans="1:8" ht="30" customHeight="1" x14ac:dyDescent="0.25">
      <c r="A142" s="43" t="s">
        <v>1195</v>
      </c>
      <c r="B142" s="43" t="s">
        <v>1196</v>
      </c>
      <c r="C142" s="43" t="s">
        <v>552</v>
      </c>
      <c r="D142" s="43" t="s">
        <v>1197</v>
      </c>
      <c r="E142" s="43" t="s">
        <v>1198</v>
      </c>
      <c r="F142" s="43" t="s">
        <v>1199</v>
      </c>
      <c r="G142" s="43" t="s">
        <v>785</v>
      </c>
      <c r="H142" s="43" t="s">
        <v>785</v>
      </c>
    </row>
    <row r="143" spans="1:8" ht="54.75" customHeight="1" x14ac:dyDescent="0.25">
      <c r="A143" s="25" t="s">
        <v>1200</v>
      </c>
      <c r="B143" s="152" t="str">
        <f>INPUTS!B10</f>
        <v>Balanced</v>
      </c>
      <c r="C143" s="153" t="s">
        <v>576</v>
      </c>
      <c r="D143" s="3" t="s">
        <v>1201</v>
      </c>
      <c r="E143" s="3"/>
      <c r="F143" s="216" t="s">
        <v>1202</v>
      </c>
      <c r="G143" s="216"/>
      <c r="H143" s="154" t="s">
        <v>1203</v>
      </c>
    </row>
    <row r="144" spans="1:8" ht="54.75" customHeight="1" x14ac:dyDescent="0.25">
      <c r="A144" s="25" t="s">
        <v>1204</v>
      </c>
      <c r="B144" s="155" t="str">
        <f>TEXT(INPUTS!B11,"0")&amp;"%"</f>
        <v>55%</v>
      </c>
      <c r="C144" s="153" t="s">
        <v>576</v>
      </c>
      <c r="D144" s="3" t="s">
        <v>1205</v>
      </c>
      <c r="E144" s="3"/>
      <c r="F144" s="216" t="s">
        <v>1206</v>
      </c>
      <c r="G144" s="216"/>
      <c r="H144" s="154" t="s">
        <v>1207</v>
      </c>
    </row>
    <row r="145" spans="1:8" ht="54.75" customHeight="1" x14ac:dyDescent="0.25">
      <c r="A145" s="25" t="s">
        <v>1208</v>
      </c>
      <c r="B145" s="155" t="str">
        <f>TEXT(INPUTS!B12,"0")&amp;"%"</f>
        <v>45%</v>
      </c>
      <c r="C145" s="153" t="s">
        <v>576</v>
      </c>
      <c r="D145" s="3" t="s">
        <v>1209</v>
      </c>
      <c r="E145" s="3"/>
      <c r="F145" s="216" t="s">
        <v>1210</v>
      </c>
      <c r="G145" s="216"/>
      <c r="H145" s="154" t="s">
        <v>1211</v>
      </c>
    </row>
    <row r="146" spans="1:8" ht="54.75" customHeight="1" x14ac:dyDescent="0.25">
      <c r="A146" s="25" t="s">
        <v>1212</v>
      </c>
      <c r="B146" s="152" t="str">
        <f>INPUTS!B19</f>
        <v>2-Defined</v>
      </c>
      <c r="C146" s="153" t="s">
        <v>576</v>
      </c>
      <c r="D146" s="3" t="s">
        <v>1213</v>
      </c>
      <c r="E146" s="3"/>
      <c r="F146" s="216" t="s">
        <v>1214</v>
      </c>
      <c r="G146" s="216"/>
      <c r="H146" s="154" t="s">
        <v>1215</v>
      </c>
    </row>
    <row r="147" spans="1:8" ht="54.75" customHeight="1" x14ac:dyDescent="0.25">
      <c r="A147" s="26" t="s">
        <v>1216</v>
      </c>
      <c r="B147" s="156" t="s">
        <v>1217</v>
      </c>
      <c r="C147" s="76" t="s">
        <v>559</v>
      </c>
      <c r="D147" s="3" t="s">
        <v>1218</v>
      </c>
      <c r="E147" s="3"/>
      <c r="F147" s="217" t="s">
        <v>1219</v>
      </c>
      <c r="G147" s="217"/>
      <c r="H147" s="154" t="s">
        <v>1220</v>
      </c>
    </row>
    <row r="148" spans="1:8" ht="6" customHeight="1" x14ac:dyDescent="0.25"/>
    <row r="149" spans="1:8" ht="54.75" customHeight="1" x14ac:dyDescent="0.25">
      <c r="A149" s="10" t="s">
        <v>40</v>
      </c>
      <c r="B149" s="10"/>
      <c r="C149" s="10"/>
      <c r="D149" s="10"/>
      <c r="E149" s="10"/>
      <c r="F149" s="10"/>
      <c r="G149" s="10"/>
      <c r="H149" s="10"/>
    </row>
  </sheetData>
  <mergeCells count="113">
    <mergeCell ref="D146:E146"/>
    <mergeCell ref="F146:G146"/>
    <mergeCell ref="D147:E147"/>
    <mergeCell ref="F147:G147"/>
    <mergeCell ref="A149:H149"/>
    <mergeCell ref="B138:D138"/>
    <mergeCell ref="F138:H138"/>
    <mergeCell ref="A140:H140"/>
    <mergeCell ref="A141:H141"/>
    <mergeCell ref="D143:E143"/>
    <mergeCell ref="F143:G143"/>
    <mergeCell ref="D144:E144"/>
    <mergeCell ref="F144:G144"/>
    <mergeCell ref="D145:E145"/>
    <mergeCell ref="F145:G145"/>
    <mergeCell ref="B133:D133"/>
    <mergeCell ref="F133:H133"/>
    <mergeCell ref="B134:D134"/>
    <mergeCell ref="F134:H134"/>
    <mergeCell ref="B135:D135"/>
    <mergeCell ref="F135:H135"/>
    <mergeCell ref="B136:D136"/>
    <mergeCell ref="F136:H136"/>
    <mergeCell ref="B137:D137"/>
    <mergeCell ref="F137:H137"/>
    <mergeCell ref="B128:D128"/>
    <mergeCell ref="F128:H128"/>
    <mergeCell ref="A129:H129"/>
    <mergeCell ref="B130:D130"/>
    <mergeCell ref="F130:H130"/>
    <mergeCell ref="B131:D131"/>
    <mergeCell ref="F131:H131"/>
    <mergeCell ref="B132:D132"/>
    <mergeCell ref="F132:H132"/>
    <mergeCell ref="B123:D123"/>
    <mergeCell ref="F123:H123"/>
    <mergeCell ref="B124:D124"/>
    <mergeCell ref="F124:H124"/>
    <mergeCell ref="B125:D125"/>
    <mergeCell ref="F125:H125"/>
    <mergeCell ref="B126:D126"/>
    <mergeCell ref="F126:H126"/>
    <mergeCell ref="B127:D127"/>
    <mergeCell ref="F127:H127"/>
    <mergeCell ref="B118:D118"/>
    <mergeCell ref="F118:H118"/>
    <mergeCell ref="B119:D119"/>
    <mergeCell ref="F119:H119"/>
    <mergeCell ref="B120:D120"/>
    <mergeCell ref="F120:H120"/>
    <mergeCell ref="B121:D121"/>
    <mergeCell ref="F121:H121"/>
    <mergeCell ref="B122:D122"/>
    <mergeCell ref="F122:H122"/>
    <mergeCell ref="B113:D113"/>
    <mergeCell ref="F113:H113"/>
    <mergeCell ref="B114:D114"/>
    <mergeCell ref="F114:H114"/>
    <mergeCell ref="B115:D115"/>
    <mergeCell ref="F115:H115"/>
    <mergeCell ref="B116:D116"/>
    <mergeCell ref="F116:H116"/>
    <mergeCell ref="A117:H117"/>
    <mergeCell ref="B108:D108"/>
    <mergeCell ref="F108:H108"/>
    <mergeCell ref="B109:D109"/>
    <mergeCell ref="F109:H109"/>
    <mergeCell ref="B110:D110"/>
    <mergeCell ref="F110:H110"/>
    <mergeCell ref="B111:D111"/>
    <mergeCell ref="F111:H111"/>
    <mergeCell ref="B112:D112"/>
    <mergeCell ref="F112:H112"/>
    <mergeCell ref="B103:D103"/>
    <mergeCell ref="F103:H103"/>
    <mergeCell ref="B104:D104"/>
    <mergeCell ref="F104:H104"/>
    <mergeCell ref="B105:D105"/>
    <mergeCell ref="F105:H105"/>
    <mergeCell ref="B106:D106"/>
    <mergeCell ref="F106:H106"/>
    <mergeCell ref="B107:D107"/>
    <mergeCell ref="F107:H107"/>
    <mergeCell ref="A87:H87"/>
    <mergeCell ref="A88:H88"/>
    <mergeCell ref="A94:B94"/>
    <mergeCell ref="C94:H94"/>
    <mergeCell ref="A97:H97"/>
    <mergeCell ref="A99:H99"/>
    <mergeCell ref="A100:H100"/>
    <mergeCell ref="A101:H101"/>
    <mergeCell ref="B102:D102"/>
    <mergeCell ref="F102:H102"/>
    <mergeCell ref="A9:H9"/>
    <mergeCell ref="A18:H18"/>
    <mergeCell ref="A19:H19"/>
    <mergeCell ref="A65:H65"/>
    <mergeCell ref="A66:H66"/>
    <mergeCell ref="A73:H73"/>
    <mergeCell ref="A74:H74"/>
    <mergeCell ref="A84:H84"/>
    <mergeCell ref="A86:H86"/>
    <mergeCell ref="A1:H1"/>
    <mergeCell ref="A2:H2"/>
    <mergeCell ref="A3:H3"/>
    <mergeCell ref="A4:H4"/>
    <mergeCell ref="A5:H5"/>
    <mergeCell ref="A6:H6"/>
    <mergeCell ref="A7:H7"/>
    <mergeCell ref="A8:B8"/>
    <mergeCell ref="C8:D8"/>
    <mergeCell ref="E8:F8"/>
    <mergeCell ref="G8:H8"/>
  </mergeCells>
  <pageMargins left="0.5" right="0.5" top="0.6" bottom="0.6"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6"/>
  <sheetViews>
    <sheetView zoomScaleNormal="100" workbookViewId="0">
      <selection activeCell="B9" sqref="B9"/>
    </sheetView>
  </sheetViews>
  <sheetFormatPr defaultColWidth="8.75" defaultRowHeight="15" x14ac:dyDescent="0.25"/>
  <cols>
    <col min="1" max="1" width="19.25" style="15" customWidth="1"/>
    <col min="2" max="2" width="140.375" style="15" customWidth="1"/>
  </cols>
  <sheetData>
    <row r="1" spans="1:4" ht="54.75" customHeight="1" x14ac:dyDescent="0.2">
      <c r="A1" s="9" t="s">
        <v>41</v>
      </c>
      <c r="B1" s="9"/>
      <c r="C1" s="9"/>
      <c r="D1" s="9"/>
    </row>
    <row r="2" spans="1:4" ht="24" customHeight="1" x14ac:dyDescent="0.2">
      <c r="A2" s="4" t="s">
        <v>42</v>
      </c>
      <c r="B2" s="4"/>
      <c r="C2" s="4"/>
      <c r="D2" s="4"/>
    </row>
    <row r="3" spans="1:4" ht="29.25" customHeight="1" x14ac:dyDescent="0.2">
      <c r="A3" s="25" t="s">
        <v>43</v>
      </c>
      <c r="B3" s="3" t="s">
        <v>44</v>
      </c>
      <c r="C3" s="3"/>
      <c r="D3" s="3"/>
    </row>
    <row r="4" spans="1:4" ht="29.25" customHeight="1" x14ac:dyDescent="0.2">
      <c r="A4" s="25" t="s">
        <v>45</v>
      </c>
      <c r="B4" s="3" t="s">
        <v>46</v>
      </c>
      <c r="C4" s="3"/>
      <c r="D4" s="3"/>
    </row>
    <row r="5" spans="1:4" ht="29.25" customHeight="1" x14ac:dyDescent="0.2">
      <c r="A5" s="25" t="s">
        <v>47</v>
      </c>
      <c r="B5" s="3" t="s">
        <v>48</v>
      </c>
      <c r="C5" s="3"/>
      <c r="D5" s="3"/>
    </row>
    <row r="6" spans="1:4" ht="29.25" customHeight="1" x14ac:dyDescent="0.2">
      <c r="A6" s="25" t="s">
        <v>49</v>
      </c>
      <c r="B6" s="3" t="s">
        <v>50</v>
      </c>
      <c r="C6" s="3"/>
      <c r="D6" s="3"/>
    </row>
    <row r="7" spans="1:4" ht="29.25" customHeight="1" x14ac:dyDescent="0.2">
      <c r="A7" s="25" t="s">
        <v>51</v>
      </c>
      <c r="B7" s="3" t="s">
        <v>52</v>
      </c>
      <c r="C7" s="3"/>
      <c r="D7" s="3"/>
    </row>
    <row r="8" spans="1:4" ht="29.25" customHeight="1" x14ac:dyDescent="0.2">
      <c r="A8" s="25" t="s">
        <v>53</v>
      </c>
      <c r="B8" s="3" t="s">
        <v>54</v>
      </c>
      <c r="C8" s="3"/>
      <c r="D8" s="3"/>
    </row>
    <row r="9" spans="1:4" ht="29.25" customHeight="1" x14ac:dyDescent="0.2">
      <c r="A9" s="25" t="s">
        <v>55</v>
      </c>
      <c r="B9" s="3" t="s">
        <v>56</v>
      </c>
      <c r="C9" s="3"/>
      <c r="D9" s="3"/>
    </row>
    <row r="10" spans="1:4" ht="29.25" customHeight="1" x14ac:dyDescent="0.2">
      <c r="A10" s="25" t="s">
        <v>57</v>
      </c>
      <c r="B10" s="3" t="s">
        <v>58</v>
      </c>
      <c r="C10" s="3"/>
      <c r="D10" s="3"/>
    </row>
    <row r="11" spans="1:4" ht="29.25" customHeight="1" x14ac:dyDescent="0.2">
      <c r="A11" s="25" t="s">
        <v>59</v>
      </c>
      <c r="B11" s="3" t="s">
        <v>60</v>
      </c>
      <c r="C11" s="3"/>
      <c r="D11" s="3"/>
    </row>
    <row r="12" spans="1:4" ht="29.25" customHeight="1" x14ac:dyDescent="0.2">
      <c r="A12" s="25" t="s">
        <v>61</v>
      </c>
      <c r="B12" s="3" t="s">
        <v>62</v>
      </c>
      <c r="C12" s="3"/>
      <c r="D12" s="3"/>
    </row>
    <row r="13" spans="1:4" ht="29.25" customHeight="1" x14ac:dyDescent="0.2">
      <c r="A13" s="25" t="s">
        <v>63</v>
      </c>
      <c r="B13" s="3" t="s">
        <v>64</v>
      </c>
      <c r="C13" s="3"/>
      <c r="D13" s="3"/>
    </row>
    <row r="14" spans="1:4" ht="29.25" customHeight="1" x14ac:dyDescent="0.2">
      <c r="A14" s="25" t="s">
        <v>65</v>
      </c>
      <c r="B14" s="3" t="s">
        <v>66</v>
      </c>
      <c r="C14" s="3"/>
      <c r="D14" s="3"/>
    </row>
    <row r="15" spans="1:4" ht="29.25" customHeight="1" x14ac:dyDescent="0.2">
      <c r="A15" s="25" t="s">
        <v>67</v>
      </c>
      <c r="B15" s="3" t="s">
        <v>68</v>
      </c>
      <c r="C15" s="3"/>
      <c r="D15" s="3"/>
    </row>
    <row r="16" spans="1:4" ht="29.25" customHeight="1" x14ac:dyDescent="0.2">
      <c r="A16" s="25" t="s">
        <v>69</v>
      </c>
      <c r="B16" s="3" t="s">
        <v>70</v>
      </c>
      <c r="C16" s="3"/>
      <c r="D16" s="3"/>
    </row>
    <row r="17" spans="1:4" ht="29.25" customHeight="1" x14ac:dyDescent="0.2">
      <c r="A17" s="25" t="s">
        <v>71</v>
      </c>
      <c r="B17" s="3" t="s">
        <v>72</v>
      </c>
      <c r="C17" s="3"/>
      <c r="D17" s="3"/>
    </row>
    <row r="18" spans="1:4" ht="29.25" customHeight="1" x14ac:dyDescent="0.2">
      <c r="A18" s="25" t="s">
        <v>73</v>
      </c>
      <c r="B18" s="3" t="s">
        <v>74</v>
      </c>
      <c r="C18" s="3"/>
      <c r="D18" s="3"/>
    </row>
    <row r="19" spans="1:4" ht="29.25" customHeight="1" x14ac:dyDescent="0.2">
      <c r="A19" s="25" t="s">
        <v>75</v>
      </c>
      <c r="B19" s="3" t="s">
        <v>76</v>
      </c>
      <c r="C19" s="3"/>
      <c r="D19" s="3"/>
    </row>
    <row r="20" spans="1:4" ht="29.25" customHeight="1" x14ac:dyDescent="0.2">
      <c r="A20" s="25" t="s">
        <v>77</v>
      </c>
      <c r="B20" s="3" t="s">
        <v>78</v>
      </c>
      <c r="C20" s="3"/>
      <c r="D20" s="3"/>
    </row>
    <row r="21" spans="1:4" ht="29.25" customHeight="1" x14ac:dyDescent="0.2">
      <c r="A21" s="25" t="s">
        <v>79</v>
      </c>
      <c r="B21" s="3" t="s">
        <v>80</v>
      </c>
      <c r="C21" s="3"/>
      <c r="D21" s="3"/>
    </row>
    <row r="22" spans="1:4" ht="29.25" customHeight="1" x14ac:dyDescent="0.2">
      <c r="A22" s="25" t="s">
        <v>81</v>
      </c>
      <c r="B22" s="3" t="s">
        <v>82</v>
      </c>
      <c r="C22" s="3"/>
      <c r="D22" s="3"/>
    </row>
    <row r="23" spans="1:4" ht="29.25" customHeight="1" x14ac:dyDescent="0.2">
      <c r="A23" s="25" t="s">
        <v>83</v>
      </c>
      <c r="B23" s="3" t="s">
        <v>84</v>
      </c>
      <c r="C23" s="3"/>
      <c r="D23" s="3"/>
    </row>
    <row r="24" spans="1:4" ht="29.25" customHeight="1" x14ac:dyDescent="0.2">
      <c r="A24" s="25" t="s">
        <v>85</v>
      </c>
      <c r="B24" s="3" t="s">
        <v>86</v>
      </c>
      <c r="C24" s="3"/>
      <c r="D24" s="3"/>
    </row>
    <row r="25" spans="1:4" ht="29.25" customHeight="1" x14ac:dyDescent="0.2">
      <c r="A25" s="25" t="s">
        <v>87</v>
      </c>
      <c r="B25" s="3" t="s">
        <v>88</v>
      </c>
      <c r="C25" s="3"/>
      <c r="D25" s="3"/>
    </row>
    <row r="26" spans="1:4" ht="29.25" customHeight="1" x14ac:dyDescent="0.2">
      <c r="A26" s="25" t="s">
        <v>89</v>
      </c>
      <c r="B26" s="3" t="s">
        <v>90</v>
      </c>
      <c r="C26" s="3"/>
      <c r="D26" s="3"/>
    </row>
    <row r="27" spans="1:4" ht="29.25" customHeight="1" x14ac:dyDescent="0.2">
      <c r="A27" s="25" t="s">
        <v>91</v>
      </c>
      <c r="B27" s="3" t="s">
        <v>92</v>
      </c>
      <c r="C27" s="3"/>
      <c r="D27" s="3"/>
    </row>
    <row r="28" spans="1:4" ht="29.25" customHeight="1" x14ac:dyDescent="0.2">
      <c r="A28" s="25" t="s">
        <v>93</v>
      </c>
      <c r="B28" s="3" t="s">
        <v>94</v>
      </c>
      <c r="C28" s="3"/>
      <c r="D28" s="3"/>
    </row>
    <row r="29" spans="1:4" ht="29.25" customHeight="1" x14ac:dyDescent="0.2">
      <c r="A29" s="25" t="s">
        <v>95</v>
      </c>
      <c r="B29" s="3" t="s">
        <v>96</v>
      </c>
      <c r="C29" s="3"/>
      <c r="D29" s="3"/>
    </row>
    <row r="30" spans="1:4" ht="29.25" customHeight="1" x14ac:dyDescent="0.2">
      <c r="A30" s="25" t="s">
        <v>97</v>
      </c>
      <c r="B30" s="3" t="s">
        <v>98</v>
      </c>
      <c r="C30" s="3"/>
      <c r="D30" s="3"/>
    </row>
    <row r="31" spans="1:4" ht="29.25" customHeight="1" x14ac:dyDescent="0.2">
      <c r="A31" s="25" t="s">
        <v>99</v>
      </c>
      <c r="B31" s="3" t="s">
        <v>100</v>
      </c>
      <c r="C31" s="3"/>
      <c r="D31" s="3"/>
    </row>
    <row r="32" spans="1:4" ht="29.25" customHeight="1" x14ac:dyDescent="0.2">
      <c r="A32" s="25" t="s">
        <v>101</v>
      </c>
      <c r="B32" s="3" t="s">
        <v>102</v>
      </c>
      <c r="C32" s="3"/>
      <c r="D32" s="3"/>
    </row>
    <row r="33" spans="1:4" ht="29.25" customHeight="1" x14ac:dyDescent="0.2">
      <c r="A33" s="2" t="s">
        <v>103</v>
      </c>
      <c r="B33" s="2"/>
      <c r="C33" s="2"/>
      <c r="D33" s="2"/>
    </row>
    <row r="34" spans="1:4" ht="29.25" customHeight="1" x14ac:dyDescent="0.2">
      <c r="A34" s="25" t="s">
        <v>104</v>
      </c>
      <c r="B34" s="3" t="s">
        <v>105</v>
      </c>
      <c r="C34" s="3"/>
      <c r="D34" s="3"/>
    </row>
    <row r="35" spans="1:4" ht="29.25" customHeight="1" x14ac:dyDescent="0.2">
      <c r="A35" s="25" t="s">
        <v>106</v>
      </c>
      <c r="B35" s="3" t="s">
        <v>107</v>
      </c>
      <c r="C35" s="3"/>
      <c r="D35" s="3"/>
    </row>
    <row r="36" spans="1:4" ht="29.25" customHeight="1" x14ac:dyDescent="0.2">
      <c r="A36" s="25" t="s">
        <v>108</v>
      </c>
      <c r="B36" s="3" t="s">
        <v>109</v>
      </c>
      <c r="C36" s="3"/>
      <c r="D36" s="3"/>
    </row>
    <row r="37" spans="1:4" ht="29.25" customHeight="1" x14ac:dyDescent="0.2">
      <c r="A37" s="25" t="s">
        <v>110</v>
      </c>
      <c r="B37" s="3" t="s">
        <v>111</v>
      </c>
      <c r="C37" s="3"/>
      <c r="D37" s="3"/>
    </row>
    <row r="38" spans="1:4" ht="29.25" customHeight="1" x14ac:dyDescent="0.2">
      <c r="A38" s="25" t="s">
        <v>112</v>
      </c>
      <c r="B38" s="3" t="s">
        <v>113</v>
      </c>
      <c r="C38" s="3"/>
      <c r="D38" s="3"/>
    </row>
    <row r="39" spans="1:4" ht="29.25" customHeight="1" x14ac:dyDescent="0.2">
      <c r="A39" s="25" t="s">
        <v>114</v>
      </c>
      <c r="B39" s="3" t="s">
        <v>115</v>
      </c>
      <c r="C39" s="3"/>
      <c r="D39" s="3"/>
    </row>
    <row r="40" spans="1:4" ht="29.25" customHeight="1" x14ac:dyDescent="0.2">
      <c r="A40" s="25" t="s">
        <v>116</v>
      </c>
      <c r="B40" s="3" t="s">
        <v>117</v>
      </c>
      <c r="C40" s="3"/>
      <c r="D40" s="3"/>
    </row>
    <row r="41" spans="1:4" ht="29.25" customHeight="1" x14ac:dyDescent="0.2">
      <c r="A41" s="25" t="s">
        <v>118</v>
      </c>
      <c r="B41" s="3" t="s">
        <v>119</v>
      </c>
      <c r="C41" s="3"/>
      <c r="D41" s="3"/>
    </row>
    <row r="42" spans="1:4" ht="29.25" customHeight="1" x14ac:dyDescent="0.2">
      <c r="A42" s="25" t="s">
        <v>120</v>
      </c>
      <c r="B42" s="3" t="s">
        <v>121</v>
      </c>
      <c r="C42" s="3"/>
      <c r="D42" s="3"/>
    </row>
    <row r="43" spans="1:4" ht="29.25" customHeight="1" x14ac:dyDescent="0.2">
      <c r="A43" s="25" t="s">
        <v>122</v>
      </c>
      <c r="B43" s="3" t="s">
        <v>123</v>
      </c>
      <c r="C43" s="3"/>
      <c r="D43" s="3"/>
    </row>
    <row r="44" spans="1:4" ht="29.25" customHeight="1" x14ac:dyDescent="0.2">
      <c r="A44" s="25" t="s">
        <v>124</v>
      </c>
      <c r="B44" s="3" t="s">
        <v>125</v>
      </c>
      <c r="C44" s="3"/>
      <c r="D44" s="3"/>
    </row>
    <row r="45" spans="1:4" ht="29.25" customHeight="1" x14ac:dyDescent="0.2">
      <c r="A45" s="25" t="s">
        <v>126</v>
      </c>
      <c r="B45" s="3" t="s">
        <v>127</v>
      </c>
      <c r="C45" s="3"/>
      <c r="D45" s="3"/>
    </row>
    <row r="46" spans="1:4" ht="29.25" customHeight="1" x14ac:dyDescent="0.2">
      <c r="A46" s="25" t="s">
        <v>128</v>
      </c>
      <c r="B46" s="3" t="s">
        <v>129</v>
      </c>
      <c r="C46" s="3"/>
      <c r="D46" s="3"/>
    </row>
    <row r="47" spans="1:4" ht="29.25" customHeight="1" x14ac:dyDescent="0.2">
      <c r="A47" s="25" t="s">
        <v>130</v>
      </c>
      <c r="B47" s="3" t="s">
        <v>131</v>
      </c>
      <c r="C47" s="3"/>
      <c r="D47" s="3"/>
    </row>
    <row r="48" spans="1:4" ht="29.25" customHeight="1" x14ac:dyDescent="0.2">
      <c r="A48" s="25" t="s">
        <v>132</v>
      </c>
      <c r="B48" s="3" t="s">
        <v>133</v>
      </c>
      <c r="C48" s="3"/>
      <c r="D48" s="3"/>
    </row>
    <row r="49" spans="1:4" ht="29.25" customHeight="1" x14ac:dyDescent="0.2">
      <c r="A49" s="25" t="s">
        <v>134</v>
      </c>
      <c r="B49" s="3" t="s">
        <v>135</v>
      </c>
      <c r="C49" s="3"/>
      <c r="D49" s="3"/>
    </row>
    <row r="50" spans="1:4" ht="29.25" customHeight="1" x14ac:dyDescent="0.2">
      <c r="A50" s="25" t="s">
        <v>136</v>
      </c>
      <c r="B50" s="3" t="s">
        <v>137</v>
      </c>
      <c r="C50" s="3"/>
      <c r="D50" s="3"/>
    </row>
    <row r="51" spans="1:4" ht="29.25" customHeight="1" x14ac:dyDescent="0.2">
      <c r="A51" s="25" t="s">
        <v>138</v>
      </c>
      <c r="B51" s="3" t="s">
        <v>139</v>
      </c>
      <c r="C51" s="3"/>
      <c r="D51" s="3"/>
    </row>
    <row r="52" spans="1:4" ht="29.25" customHeight="1" x14ac:dyDescent="0.2">
      <c r="A52" s="25" t="s">
        <v>140</v>
      </c>
      <c r="B52" s="3" t="s">
        <v>141</v>
      </c>
      <c r="C52" s="3"/>
      <c r="D52" s="3"/>
    </row>
    <row r="53" spans="1:4" ht="29.25" customHeight="1" x14ac:dyDescent="0.2">
      <c r="A53" s="25" t="s">
        <v>142</v>
      </c>
      <c r="B53" s="3" t="s">
        <v>143</v>
      </c>
      <c r="C53" s="3"/>
      <c r="D53" s="3"/>
    </row>
    <row r="54" spans="1:4" ht="29.25" customHeight="1" x14ac:dyDescent="0.2">
      <c r="A54" s="25" t="s">
        <v>144</v>
      </c>
      <c r="B54" s="3" t="s">
        <v>145</v>
      </c>
      <c r="C54" s="3"/>
      <c r="D54" s="3"/>
    </row>
    <row r="55" spans="1:4" ht="29.25" customHeight="1" x14ac:dyDescent="0.2">
      <c r="A55" s="25" t="s">
        <v>146</v>
      </c>
      <c r="B55" s="3" t="s">
        <v>147</v>
      </c>
      <c r="C55" s="3"/>
      <c r="D55" s="3"/>
    </row>
    <row r="56" spans="1:4" ht="29.25" customHeight="1" x14ac:dyDescent="0.2">
      <c r="A56" s="1" t="s">
        <v>148</v>
      </c>
      <c r="B56" s="1"/>
      <c r="C56" s="1"/>
      <c r="D56" s="1"/>
    </row>
    <row r="57" spans="1:4" ht="29.25" customHeight="1" x14ac:dyDescent="0.2">
      <c r="A57" s="26" t="s">
        <v>149</v>
      </c>
      <c r="B57" s="3" t="s">
        <v>150</v>
      </c>
      <c r="C57" s="3"/>
      <c r="D57" s="3"/>
    </row>
    <row r="58" spans="1:4" ht="29.25" customHeight="1" x14ac:dyDescent="0.2">
      <c r="A58" s="26" t="s">
        <v>151</v>
      </c>
      <c r="B58" s="3" t="s">
        <v>152</v>
      </c>
      <c r="C58" s="3"/>
      <c r="D58" s="3"/>
    </row>
    <row r="59" spans="1:4" ht="29.25" customHeight="1" x14ac:dyDescent="0.2">
      <c r="A59" s="26" t="s">
        <v>153</v>
      </c>
      <c r="B59" s="3" t="s">
        <v>154</v>
      </c>
      <c r="C59" s="3"/>
      <c r="D59" s="3"/>
    </row>
    <row r="60" spans="1:4" ht="29.25" customHeight="1" x14ac:dyDescent="0.2">
      <c r="A60" s="26" t="s">
        <v>155</v>
      </c>
      <c r="B60" s="3" t="s">
        <v>156</v>
      </c>
      <c r="C60" s="3"/>
      <c r="D60" s="3"/>
    </row>
    <row r="61" spans="1:4" ht="29.25" customHeight="1" x14ac:dyDescent="0.2">
      <c r="A61" s="26" t="s">
        <v>157</v>
      </c>
      <c r="B61" s="3" t="s">
        <v>158</v>
      </c>
      <c r="C61" s="3"/>
      <c r="D61" s="3"/>
    </row>
    <row r="62" spans="1:4" ht="29.25" customHeight="1" x14ac:dyDescent="0.2">
      <c r="A62" s="26" t="s">
        <v>159</v>
      </c>
      <c r="B62" s="3" t="s">
        <v>160</v>
      </c>
      <c r="C62" s="3"/>
      <c r="D62" s="3"/>
    </row>
    <row r="63" spans="1:4" ht="29.25" customHeight="1" x14ac:dyDescent="0.2">
      <c r="A63" s="26" t="s">
        <v>161</v>
      </c>
      <c r="B63" s="3" t="s">
        <v>162</v>
      </c>
      <c r="C63" s="3"/>
      <c r="D63" s="3"/>
    </row>
    <row r="64" spans="1:4" ht="29.25" customHeight="1" x14ac:dyDescent="0.2">
      <c r="A64" s="26" t="s">
        <v>163</v>
      </c>
      <c r="B64" s="3" t="s">
        <v>164</v>
      </c>
      <c r="C64" s="3"/>
      <c r="D64" s="3"/>
    </row>
    <row r="65" spans="1:4" ht="29.25" customHeight="1" x14ac:dyDescent="0.2">
      <c r="A65" s="26" t="s">
        <v>165</v>
      </c>
      <c r="B65" s="3" t="s">
        <v>166</v>
      </c>
      <c r="C65" s="3"/>
      <c r="D65" s="3"/>
    </row>
    <row r="66" spans="1:4" ht="29.25" customHeight="1" x14ac:dyDescent="0.2">
      <c r="A66" s="26" t="s">
        <v>167</v>
      </c>
      <c r="B66" s="3" t="s">
        <v>168</v>
      </c>
      <c r="C66" s="3"/>
      <c r="D66" s="3"/>
    </row>
    <row r="67" spans="1:4" ht="29.25" customHeight="1" x14ac:dyDescent="0.2">
      <c r="A67" s="26" t="s">
        <v>169</v>
      </c>
      <c r="B67" s="3" t="s">
        <v>170</v>
      </c>
      <c r="C67" s="3"/>
      <c r="D67" s="3"/>
    </row>
    <row r="68" spans="1:4" ht="29.25" customHeight="1" x14ac:dyDescent="0.2">
      <c r="A68" s="26" t="s">
        <v>171</v>
      </c>
      <c r="B68" s="3" t="s">
        <v>172</v>
      </c>
      <c r="C68" s="3"/>
      <c r="D68" s="3"/>
    </row>
    <row r="69" spans="1:4" ht="29.25" customHeight="1" x14ac:dyDescent="0.2">
      <c r="A69" s="26" t="s">
        <v>173</v>
      </c>
      <c r="B69" s="3" t="s">
        <v>174</v>
      </c>
      <c r="C69" s="3"/>
      <c r="D69" s="3"/>
    </row>
    <row r="70" spans="1:4" ht="29.25" customHeight="1" x14ac:dyDescent="0.2">
      <c r="A70" s="26" t="s">
        <v>175</v>
      </c>
      <c r="B70" s="3" t="s">
        <v>176</v>
      </c>
      <c r="C70" s="3"/>
      <c r="D70" s="3"/>
    </row>
    <row r="71" spans="1:4" ht="29.25" customHeight="1" x14ac:dyDescent="0.2">
      <c r="A71" s="26" t="s">
        <v>177</v>
      </c>
      <c r="B71" s="3" t="s">
        <v>178</v>
      </c>
      <c r="C71" s="3"/>
      <c r="D71" s="3"/>
    </row>
    <row r="72" spans="1:4" ht="29.25" customHeight="1" x14ac:dyDescent="0.2">
      <c r="A72" s="26" t="s">
        <v>179</v>
      </c>
      <c r="B72" s="3" t="s">
        <v>180</v>
      </c>
      <c r="C72" s="3"/>
      <c r="D72" s="3"/>
    </row>
    <row r="73" spans="1:4" ht="29.25" customHeight="1" x14ac:dyDescent="0.2">
      <c r="A73" s="26" t="s">
        <v>181</v>
      </c>
      <c r="B73" s="3" t="s">
        <v>182</v>
      </c>
      <c r="C73" s="3"/>
      <c r="D73" s="3"/>
    </row>
    <row r="74" spans="1:4" ht="29.25" customHeight="1" x14ac:dyDescent="0.2">
      <c r="A74" s="26" t="s">
        <v>183</v>
      </c>
      <c r="B74" s="3" t="s">
        <v>184</v>
      </c>
      <c r="C74" s="3"/>
      <c r="D74" s="3"/>
    </row>
    <row r="75" spans="1:4" ht="6" customHeight="1" x14ac:dyDescent="0.25"/>
    <row r="76" spans="1:4" ht="54.75" customHeight="1" x14ac:dyDescent="0.2">
      <c r="A76" s="10" t="s">
        <v>40</v>
      </c>
      <c r="B76" s="10"/>
      <c r="C76" s="10"/>
      <c r="D76" s="10"/>
    </row>
  </sheetData>
  <mergeCells count="75">
    <mergeCell ref="B71:D71"/>
    <mergeCell ref="B72:D72"/>
    <mergeCell ref="B73:D73"/>
    <mergeCell ref="B74:D74"/>
    <mergeCell ref="A76:D76"/>
    <mergeCell ref="B66:D66"/>
    <mergeCell ref="B67:D67"/>
    <mergeCell ref="B68:D68"/>
    <mergeCell ref="B69:D69"/>
    <mergeCell ref="B70:D70"/>
    <mergeCell ref="B61:D61"/>
    <mergeCell ref="B62:D62"/>
    <mergeCell ref="B63:D63"/>
    <mergeCell ref="B64:D64"/>
    <mergeCell ref="B65:D65"/>
    <mergeCell ref="A56:D56"/>
    <mergeCell ref="B57:D57"/>
    <mergeCell ref="B58:D58"/>
    <mergeCell ref="B59:D59"/>
    <mergeCell ref="B60:D60"/>
    <mergeCell ref="B51:D51"/>
    <mergeCell ref="B52:D52"/>
    <mergeCell ref="B53:D53"/>
    <mergeCell ref="B54:D54"/>
    <mergeCell ref="B55:D55"/>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31:D31"/>
    <mergeCell ref="B32:D32"/>
    <mergeCell ref="A33:D33"/>
    <mergeCell ref="B34:D34"/>
    <mergeCell ref="B35:D35"/>
    <mergeCell ref="B26:D26"/>
    <mergeCell ref="B27:D27"/>
    <mergeCell ref="B28:D28"/>
    <mergeCell ref="B29:D29"/>
    <mergeCell ref="B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B6:D6"/>
    <mergeCell ref="B7:D7"/>
    <mergeCell ref="B8:D8"/>
    <mergeCell ref="B9:D9"/>
    <mergeCell ref="B10:D10"/>
    <mergeCell ref="A1:D1"/>
    <mergeCell ref="A2:D2"/>
    <mergeCell ref="B3:D3"/>
    <mergeCell ref="B4:D4"/>
    <mergeCell ref="B5:D5"/>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F58"/>
  <sheetViews>
    <sheetView showGridLines="0" zoomScaleNormal="100" workbookViewId="0">
      <pane ySplit="3" topLeftCell="A12" activePane="bottomLeft" state="frozen"/>
      <selection pane="bottomLeft" activeCell="A2" sqref="A2"/>
    </sheetView>
  </sheetViews>
  <sheetFormatPr defaultColWidth="8.75" defaultRowHeight="15" x14ac:dyDescent="0.25"/>
  <cols>
    <col min="1" max="1" width="22" style="15" customWidth="1"/>
    <col min="2" max="2" width="37.25" style="15" customWidth="1"/>
    <col min="3" max="3" width="38.75" style="15" customWidth="1"/>
    <col min="4" max="5" width="22" style="15" customWidth="1"/>
    <col min="6" max="6" width="85.125" style="15" customWidth="1"/>
  </cols>
  <sheetData>
    <row r="1" spans="1:6" ht="55.5" customHeight="1" x14ac:dyDescent="0.2">
      <c r="A1" s="157" t="s">
        <v>185</v>
      </c>
      <c r="B1" s="157"/>
      <c r="C1" s="157"/>
      <c r="D1" s="157"/>
      <c r="E1" s="157"/>
      <c r="F1" s="157"/>
    </row>
    <row r="2" spans="1:6" ht="27.75" customHeight="1" x14ac:dyDescent="0.2">
      <c r="A2" s="158" t="s">
        <v>186</v>
      </c>
      <c r="B2" s="158"/>
      <c r="C2" s="158"/>
      <c r="D2" s="158"/>
      <c r="E2" s="158"/>
      <c r="F2" s="158"/>
    </row>
    <row r="3" spans="1:6" ht="21.75" customHeight="1" x14ac:dyDescent="0.2">
      <c r="A3" s="159" t="s">
        <v>187</v>
      </c>
      <c r="B3" s="159"/>
      <c r="C3" s="159"/>
      <c r="D3" s="159"/>
      <c r="E3" s="159"/>
      <c r="F3" s="159"/>
    </row>
    <row r="4" spans="1:6" ht="7.5" customHeight="1" x14ac:dyDescent="0.2">
      <c r="A4" s="160"/>
      <c r="B4" s="160"/>
      <c r="C4" s="160"/>
      <c r="D4" s="160"/>
      <c r="E4" s="160"/>
      <c r="F4" s="160"/>
    </row>
    <row r="5" spans="1:6" ht="25.5" customHeight="1" x14ac:dyDescent="0.2">
      <c r="A5" s="161" t="s">
        <v>188</v>
      </c>
      <c r="B5" s="161"/>
      <c r="C5" s="161"/>
      <c r="D5" s="161"/>
      <c r="E5" s="161"/>
      <c r="F5" s="161"/>
    </row>
    <row r="6" spans="1:6" ht="66" customHeight="1" x14ac:dyDescent="0.2">
      <c r="A6" s="162" t="s">
        <v>189</v>
      </c>
      <c r="B6" s="162"/>
      <c r="C6" s="162"/>
      <c r="D6" s="162"/>
      <c r="E6" s="162"/>
      <c r="F6" s="162"/>
    </row>
    <row r="7" spans="1:6" ht="64.5" customHeight="1" x14ac:dyDescent="0.2">
      <c r="A7" s="163" t="s">
        <v>190</v>
      </c>
      <c r="B7" s="163"/>
      <c r="C7" s="163"/>
      <c r="D7" s="163"/>
      <c r="E7" s="163"/>
      <c r="F7" s="163"/>
    </row>
    <row r="8" spans="1:6" ht="60" customHeight="1" x14ac:dyDescent="0.2">
      <c r="A8" s="164" t="s">
        <v>191</v>
      </c>
      <c r="B8" s="164"/>
      <c r="C8" s="164"/>
      <c r="D8" s="164"/>
      <c r="E8" s="164"/>
      <c r="F8" s="164"/>
    </row>
    <row r="9" spans="1:6" ht="7.5" customHeight="1" x14ac:dyDescent="0.2">
      <c r="A9" s="165"/>
      <c r="B9" s="165"/>
      <c r="C9" s="165"/>
      <c r="D9" s="165"/>
      <c r="E9" s="165"/>
      <c r="F9" s="165"/>
    </row>
    <row r="10" spans="1:6" ht="25.5" customHeight="1" x14ac:dyDescent="0.2">
      <c r="A10" s="166" t="s">
        <v>192</v>
      </c>
      <c r="B10" s="166"/>
      <c r="C10" s="166"/>
      <c r="D10" s="166"/>
      <c r="E10" s="166"/>
      <c r="F10" s="166"/>
    </row>
    <row r="11" spans="1:6" ht="57.75" customHeight="1" x14ac:dyDescent="0.2">
      <c r="A11" s="162" t="s">
        <v>193</v>
      </c>
      <c r="B11" s="162"/>
      <c r="C11" s="162"/>
      <c r="D11" s="162"/>
      <c r="E11" s="162"/>
      <c r="F11" s="162"/>
    </row>
    <row r="12" spans="1:6" ht="14.25" customHeight="1" x14ac:dyDescent="0.25"/>
    <row r="13" spans="1:6" ht="30" customHeight="1" x14ac:dyDescent="0.25">
      <c r="A13" s="16" t="s">
        <v>194</v>
      </c>
      <c r="B13" s="16" t="s">
        <v>195</v>
      </c>
      <c r="C13" s="16" t="s">
        <v>196</v>
      </c>
      <c r="D13" s="16" t="s">
        <v>197</v>
      </c>
      <c r="E13" s="16" t="s">
        <v>198</v>
      </c>
    </row>
    <row r="14" spans="1:6" ht="79.5" customHeight="1" x14ac:dyDescent="0.25">
      <c r="A14" s="27" t="s">
        <v>199</v>
      </c>
      <c r="B14" s="28" t="s">
        <v>200</v>
      </c>
      <c r="C14" s="18" t="s">
        <v>201</v>
      </c>
      <c r="D14" s="29" t="s">
        <v>202</v>
      </c>
      <c r="E14" s="28" t="s">
        <v>203</v>
      </c>
    </row>
    <row r="15" spans="1:6" ht="79.5" customHeight="1" x14ac:dyDescent="0.25">
      <c r="A15" s="27" t="s">
        <v>204</v>
      </c>
      <c r="B15" s="28" t="s">
        <v>205</v>
      </c>
      <c r="C15" s="18" t="s">
        <v>206</v>
      </c>
      <c r="D15" s="29" t="s">
        <v>207</v>
      </c>
      <c r="E15" s="28" t="s">
        <v>208</v>
      </c>
    </row>
    <row r="16" spans="1:6" ht="79.5" customHeight="1" x14ac:dyDescent="0.25">
      <c r="A16" s="30" t="s">
        <v>209</v>
      </c>
      <c r="B16" s="18" t="s">
        <v>210</v>
      </c>
      <c r="C16" s="18" t="s">
        <v>211</v>
      </c>
      <c r="D16" s="29" t="s">
        <v>212</v>
      </c>
      <c r="E16" s="18" t="s">
        <v>213</v>
      </c>
    </row>
    <row r="17" spans="1:6" ht="79.5" customHeight="1" x14ac:dyDescent="0.25">
      <c r="A17" s="31" t="s">
        <v>214</v>
      </c>
      <c r="B17" s="28" t="s">
        <v>215</v>
      </c>
      <c r="C17" s="18" t="s">
        <v>216</v>
      </c>
      <c r="D17" s="29" t="s">
        <v>217</v>
      </c>
      <c r="E17" s="28" t="s">
        <v>218</v>
      </c>
    </row>
    <row r="18" spans="1:6" ht="79.5" customHeight="1" x14ac:dyDescent="0.25">
      <c r="A18" s="27" t="s">
        <v>219</v>
      </c>
      <c r="B18" s="28" t="s">
        <v>220</v>
      </c>
      <c r="C18" s="18" t="s">
        <v>221</v>
      </c>
      <c r="D18" s="29" t="s">
        <v>222</v>
      </c>
      <c r="E18" s="28" t="s">
        <v>223</v>
      </c>
    </row>
    <row r="19" spans="1:6" ht="79.5" customHeight="1" x14ac:dyDescent="0.25">
      <c r="A19" s="27" t="s">
        <v>224</v>
      </c>
      <c r="B19" s="28" t="s">
        <v>225</v>
      </c>
      <c r="C19" s="18" t="s">
        <v>226</v>
      </c>
      <c r="D19" s="29" t="s">
        <v>227</v>
      </c>
      <c r="E19" s="28" t="s">
        <v>228</v>
      </c>
    </row>
    <row r="20" spans="1:6" ht="79.5" customHeight="1" x14ac:dyDescent="0.25">
      <c r="A20" s="32" t="s">
        <v>229</v>
      </c>
      <c r="B20" s="29" t="s">
        <v>230</v>
      </c>
      <c r="C20" s="18" t="s">
        <v>231</v>
      </c>
      <c r="D20" s="29" t="s">
        <v>232</v>
      </c>
      <c r="E20" s="29" t="s">
        <v>233</v>
      </c>
    </row>
    <row r="21" spans="1:6" ht="7.5" customHeight="1" x14ac:dyDescent="0.2">
      <c r="A21" s="165"/>
      <c r="B21" s="165"/>
      <c r="C21" s="165"/>
      <c r="D21" s="165"/>
      <c r="E21" s="165"/>
      <c r="F21" s="165"/>
    </row>
    <row r="22" spans="1:6" ht="25.5" customHeight="1" x14ac:dyDescent="0.2">
      <c r="A22" s="166" t="s">
        <v>234</v>
      </c>
      <c r="B22" s="166"/>
      <c r="C22" s="166"/>
      <c r="D22" s="166"/>
      <c r="E22" s="166"/>
      <c r="F22" s="166"/>
    </row>
    <row r="23" spans="1:6" ht="75" customHeight="1" x14ac:dyDescent="0.2">
      <c r="A23" s="22" t="s">
        <v>235</v>
      </c>
      <c r="B23" s="167" t="s">
        <v>236</v>
      </c>
      <c r="C23" s="167"/>
      <c r="D23" s="167"/>
      <c r="E23" s="167"/>
      <c r="F23" s="167"/>
    </row>
    <row r="24" spans="1:6" ht="75" customHeight="1" x14ac:dyDescent="0.2">
      <c r="A24" s="22" t="s">
        <v>237</v>
      </c>
      <c r="B24" s="167" t="s">
        <v>238</v>
      </c>
      <c r="C24" s="167"/>
      <c r="D24" s="167"/>
      <c r="E24" s="167"/>
      <c r="F24" s="167"/>
    </row>
    <row r="25" spans="1:6" ht="75" customHeight="1" x14ac:dyDescent="0.2">
      <c r="A25" s="22" t="s">
        <v>239</v>
      </c>
      <c r="B25" s="3" t="s">
        <v>240</v>
      </c>
      <c r="C25" s="3"/>
      <c r="D25" s="3"/>
      <c r="E25" s="3"/>
      <c r="F25" s="3"/>
    </row>
    <row r="26" spans="1:6" ht="75" customHeight="1" x14ac:dyDescent="0.2">
      <c r="A26" s="22" t="s">
        <v>241</v>
      </c>
      <c r="B26" s="167" t="s">
        <v>242</v>
      </c>
      <c r="C26" s="167"/>
      <c r="D26" s="167"/>
      <c r="E26" s="167"/>
      <c r="F26" s="167"/>
    </row>
    <row r="27" spans="1:6" ht="7.5" customHeight="1" x14ac:dyDescent="0.2">
      <c r="A27" s="165"/>
      <c r="B27" s="165"/>
      <c r="C27" s="165"/>
      <c r="D27" s="165"/>
      <c r="E27" s="165"/>
      <c r="F27" s="165"/>
    </row>
    <row r="28" spans="1:6" ht="25.5" customHeight="1" x14ac:dyDescent="0.2">
      <c r="A28" s="168" t="s">
        <v>243</v>
      </c>
      <c r="B28" s="168"/>
      <c r="C28" s="168"/>
      <c r="D28" s="168"/>
      <c r="E28" s="168"/>
      <c r="F28" s="168"/>
    </row>
    <row r="29" spans="1:6" ht="27.75" customHeight="1" x14ac:dyDescent="0.2">
      <c r="A29" s="33" t="s">
        <v>244</v>
      </c>
      <c r="B29" s="169" t="s">
        <v>245</v>
      </c>
      <c r="C29" s="169"/>
      <c r="D29" s="169"/>
      <c r="E29" s="169"/>
      <c r="F29" s="34" t="s">
        <v>246</v>
      </c>
    </row>
    <row r="30" spans="1:6" ht="54.75" customHeight="1" x14ac:dyDescent="0.2">
      <c r="A30" s="35" t="s">
        <v>247</v>
      </c>
      <c r="B30" s="170" t="s">
        <v>248</v>
      </c>
      <c r="C30" s="170"/>
      <c r="D30" s="170"/>
      <c r="E30" s="170"/>
      <c r="F30" s="36" t="s">
        <v>249</v>
      </c>
    </row>
    <row r="31" spans="1:6" ht="54.75" customHeight="1" x14ac:dyDescent="0.2">
      <c r="A31" s="35" t="s">
        <v>250</v>
      </c>
      <c r="B31" s="167" t="s">
        <v>251</v>
      </c>
      <c r="C31" s="167"/>
      <c r="D31" s="167"/>
      <c r="E31" s="167"/>
      <c r="F31" s="36" t="s">
        <v>252</v>
      </c>
    </row>
    <row r="32" spans="1:6" ht="54.75" customHeight="1" x14ac:dyDescent="0.2">
      <c r="A32" s="35" t="s">
        <v>253</v>
      </c>
      <c r="B32" s="167" t="s">
        <v>254</v>
      </c>
      <c r="C32" s="167"/>
      <c r="D32" s="167"/>
      <c r="E32" s="167"/>
      <c r="F32" s="36" t="s">
        <v>255</v>
      </c>
    </row>
    <row r="33" spans="1:6" ht="54.75" customHeight="1" x14ac:dyDescent="0.2">
      <c r="A33" s="35" t="s">
        <v>256</v>
      </c>
      <c r="B33" s="3" t="s">
        <v>257</v>
      </c>
      <c r="C33" s="3"/>
      <c r="D33" s="3"/>
      <c r="E33" s="3"/>
      <c r="F33" s="36" t="s">
        <v>258</v>
      </c>
    </row>
    <row r="34" spans="1:6" ht="54.75" customHeight="1" x14ac:dyDescent="0.2">
      <c r="A34" s="35" t="s">
        <v>259</v>
      </c>
      <c r="B34" s="171" t="s">
        <v>260</v>
      </c>
      <c r="C34" s="171"/>
      <c r="D34" s="171"/>
      <c r="E34" s="171"/>
      <c r="F34" s="36" t="s">
        <v>261</v>
      </c>
    </row>
    <row r="35" spans="1:6" ht="54.75" customHeight="1" x14ac:dyDescent="0.2">
      <c r="A35" s="35" t="s">
        <v>262</v>
      </c>
      <c r="B35" s="172" t="s">
        <v>263</v>
      </c>
      <c r="C35" s="172"/>
      <c r="D35" s="172"/>
      <c r="E35" s="172"/>
      <c r="F35" s="36" t="s">
        <v>264</v>
      </c>
    </row>
    <row r="36" spans="1:6" ht="54.75" customHeight="1" x14ac:dyDescent="0.2">
      <c r="A36" s="35" t="s">
        <v>265</v>
      </c>
      <c r="B36" s="167" t="s">
        <v>266</v>
      </c>
      <c r="C36" s="167"/>
      <c r="D36" s="167"/>
      <c r="E36" s="167"/>
      <c r="F36" s="36" t="s">
        <v>267</v>
      </c>
    </row>
    <row r="37" spans="1:6" ht="54.75" customHeight="1" x14ac:dyDescent="0.2">
      <c r="A37" s="35" t="s">
        <v>268</v>
      </c>
      <c r="B37" s="167" t="s">
        <v>269</v>
      </c>
      <c r="C37" s="167"/>
      <c r="D37" s="167"/>
      <c r="E37" s="167"/>
      <c r="F37" s="36" t="s">
        <v>270</v>
      </c>
    </row>
    <row r="38" spans="1:6" ht="7.5" customHeight="1" x14ac:dyDescent="0.2">
      <c r="A38" s="165"/>
      <c r="B38" s="165"/>
      <c r="C38" s="165"/>
      <c r="D38" s="165"/>
      <c r="E38" s="165"/>
      <c r="F38" s="165"/>
    </row>
    <row r="39" spans="1:6" ht="25.5" customHeight="1" x14ac:dyDescent="0.2">
      <c r="A39" s="173" t="s">
        <v>271</v>
      </c>
      <c r="B39" s="173"/>
      <c r="C39" s="173"/>
      <c r="D39" s="173"/>
      <c r="E39" s="173"/>
      <c r="F39" s="173"/>
    </row>
    <row r="40" spans="1:6" ht="27.75" customHeight="1" x14ac:dyDescent="0.2">
      <c r="A40" s="38" t="s">
        <v>272</v>
      </c>
      <c r="B40" s="174" t="s">
        <v>273</v>
      </c>
      <c r="C40" s="174"/>
      <c r="D40" s="174"/>
      <c r="E40" s="174"/>
      <c r="F40" s="38" t="s">
        <v>274</v>
      </c>
    </row>
    <row r="41" spans="1:6" ht="64.5" customHeight="1" x14ac:dyDescent="0.2">
      <c r="A41" s="39" t="s">
        <v>275</v>
      </c>
      <c r="B41" s="3" t="s">
        <v>276</v>
      </c>
      <c r="C41" s="3"/>
      <c r="D41" s="3"/>
      <c r="E41" s="3"/>
      <c r="F41" s="36" t="s">
        <v>277</v>
      </c>
    </row>
    <row r="42" spans="1:6" ht="64.5" customHeight="1" x14ac:dyDescent="0.2">
      <c r="A42" s="26" t="s">
        <v>278</v>
      </c>
      <c r="B42" s="3" t="s">
        <v>279</v>
      </c>
      <c r="C42" s="3"/>
      <c r="D42" s="3"/>
      <c r="E42" s="3"/>
      <c r="F42" s="36" t="s">
        <v>280</v>
      </c>
    </row>
    <row r="43" spans="1:6" ht="64.5" customHeight="1" x14ac:dyDescent="0.2">
      <c r="A43" s="25" t="s">
        <v>281</v>
      </c>
      <c r="B43" s="3" t="s">
        <v>282</v>
      </c>
      <c r="C43" s="3"/>
      <c r="D43" s="3"/>
      <c r="E43" s="3"/>
      <c r="F43" s="36" t="s">
        <v>283</v>
      </c>
    </row>
    <row r="44" spans="1:6" ht="64.5" customHeight="1" x14ac:dyDescent="0.2">
      <c r="A44" s="25" t="s">
        <v>284</v>
      </c>
      <c r="B44" s="3" t="s">
        <v>285</v>
      </c>
      <c r="C44" s="3"/>
      <c r="D44" s="3"/>
      <c r="E44" s="3"/>
      <c r="F44" s="36" t="s">
        <v>286</v>
      </c>
    </row>
    <row r="45" spans="1:6" ht="7.5" customHeight="1" x14ac:dyDescent="0.2">
      <c r="A45" s="165"/>
      <c r="B45" s="165"/>
      <c r="C45" s="165"/>
      <c r="D45" s="165"/>
      <c r="E45" s="165"/>
      <c r="F45" s="165"/>
    </row>
    <row r="46" spans="1:6" ht="25.5" customHeight="1" x14ac:dyDescent="0.2">
      <c r="A46" s="175" t="s">
        <v>287</v>
      </c>
      <c r="B46" s="175"/>
      <c r="C46" s="175"/>
      <c r="D46" s="175"/>
      <c r="E46" s="175"/>
      <c r="F46" s="175"/>
    </row>
    <row r="47" spans="1:6" ht="54.75" customHeight="1" x14ac:dyDescent="0.2">
      <c r="A47" s="176" t="s">
        <v>288</v>
      </c>
      <c r="B47" s="176"/>
      <c r="C47" s="176"/>
      <c r="D47" s="176"/>
      <c r="E47" s="176"/>
      <c r="F47" s="176"/>
    </row>
    <row r="48" spans="1:6" ht="14.25" customHeight="1" x14ac:dyDescent="0.25"/>
    <row r="49" spans="1:6" ht="27.75" customHeight="1" x14ac:dyDescent="0.2">
      <c r="A49" s="40" t="s">
        <v>289</v>
      </c>
      <c r="B49" s="177" t="s">
        <v>290</v>
      </c>
      <c r="C49" s="177"/>
      <c r="D49" s="177"/>
      <c r="E49" s="40" t="s">
        <v>194</v>
      </c>
      <c r="F49" s="40" t="s">
        <v>291</v>
      </c>
    </row>
    <row r="50" spans="1:6" ht="33" customHeight="1" x14ac:dyDescent="0.2">
      <c r="A50" s="41" t="s">
        <v>292</v>
      </c>
      <c r="B50" s="3" t="s">
        <v>293</v>
      </c>
      <c r="C50" s="3"/>
      <c r="D50" s="3"/>
      <c r="E50" s="42" t="s">
        <v>294</v>
      </c>
      <c r="F50" s="36" t="s">
        <v>295</v>
      </c>
    </row>
    <row r="51" spans="1:6" ht="33" customHeight="1" x14ac:dyDescent="0.2">
      <c r="A51" s="26" t="s">
        <v>296</v>
      </c>
      <c r="B51" s="3" t="s">
        <v>297</v>
      </c>
      <c r="C51" s="3"/>
      <c r="D51" s="3"/>
      <c r="E51" s="42" t="s">
        <v>204</v>
      </c>
      <c r="F51" s="36" t="s">
        <v>298</v>
      </c>
    </row>
    <row r="52" spans="1:6" ht="33" customHeight="1" x14ac:dyDescent="0.2">
      <c r="A52" s="25" t="s">
        <v>299</v>
      </c>
      <c r="B52" s="3" t="s">
        <v>300</v>
      </c>
      <c r="C52" s="3"/>
      <c r="D52" s="3"/>
      <c r="E52" s="42" t="s">
        <v>214</v>
      </c>
      <c r="F52" s="36" t="s">
        <v>295</v>
      </c>
    </row>
    <row r="53" spans="1:6" ht="33" customHeight="1" x14ac:dyDescent="0.2">
      <c r="A53" s="25" t="s">
        <v>301</v>
      </c>
      <c r="B53" s="3" t="s">
        <v>302</v>
      </c>
      <c r="C53" s="3"/>
      <c r="D53" s="3"/>
      <c r="E53" s="42" t="s">
        <v>224</v>
      </c>
      <c r="F53" s="36" t="s">
        <v>295</v>
      </c>
    </row>
    <row r="54" spans="1:6" ht="33" customHeight="1" x14ac:dyDescent="0.2">
      <c r="A54" s="25" t="s">
        <v>303</v>
      </c>
      <c r="B54" s="3" t="s">
        <v>304</v>
      </c>
      <c r="C54" s="3"/>
      <c r="D54" s="3"/>
      <c r="E54" s="42" t="s">
        <v>305</v>
      </c>
      <c r="F54" s="36" t="s">
        <v>295</v>
      </c>
    </row>
    <row r="55" spans="1:6" ht="14.25" customHeight="1" x14ac:dyDescent="0.25"/>
    <row r="56" spans="1:6" ht="54.75" customHeight="1" x14ac:dyDescent="0.2">
      <c r="A56" s="178" t="s">
        <v>306</v>
      </c>
      <c r="B56" s="178"/>
      <c r="C56" s="178"/>
      <c r="D56" s="178"/>
      <c r="E56" s="178"/>
      <c r="F56" s="178"/>
    </row>
    <row r="57" spans="1:6" ht="6" customHeight="1" x14ac:dyDescent="0.25"/>
    <row r="58" spans="1:6" ht="54.75" customHeight="1" x14ac:dyDescent="0.2">
      <c r="A58" s="10" t="s">
        <v>40</v>
      </c>
      <c r="B58" s="10"/>
      <c r="C58" s="10"/>
      <c r="D58" s="10"/>
      <c r="E58" s="10"/>
      <c r="F58" s="10"/>
    </row>
  </sheetData>
  <mergeCells count="46">
    <mergeCell ref="A58:F58"/>
    <mergeCell ref="B51:D51"/>
    <mergeCell ref="B52:D52"/>
    <mergeCell ref="B53:D53"/>
    <mergeCell ref="B54:D54"/>
    <mergeCell ref="A56:F56"/>
    <mergeCell ref="A45:F45"/>
    <mergeCell ref="A46:F46"/>
    <mergeCell ref="A47:F47"/>
    <mergeCell ref="B49:D49"/>
    <mergeCell ref="B50:D50"/>
    <mergeCell ref="B40:E40"/>
    <mergeCell ref="B41:E41"/>
    <mergeCell ref="B42:E42"/>
    <mergeCell ref="B43:E43"/>
    <mergeCell ref="B44:E44"/>
    <mergeCell ref="B35:E35"/>
    <mergeCell ref="B36:E36"/>
    <mergeCell ref="B37:E37"/>
    <mergeCell ref="A38:F38"/>
    <mergeCell ref="A39:F39"/>
    <mergeCell ref="B30:E30"/>
    <mergeCell ref="B31:E31"/>
    <mergeCell ref="B32:E32"/>
    <mergeCell ref="B33:E33"/>
    <mergeCell ref="B34:E34"/>
    <mergeCell ref="B25:F25"/>
    <mergeCell ref="B26:F26"/>
    <mergeCell ref="A27:F27"/>
    <mergeCell ref="A28:F28"/>
    <mergeCell ref="B29:E29"/>
    <mergeCell ref="A11:F11"/>
    <mergeCell ref="A21:F21"/>
    <mergeCell ref="A22:F22"/>
    <mergeCell ref="B23:F23"/>
    <mergeCell ref="B24:F24"/>
    <mergeCell ref="A6:F6"/>
    <mergeCell ref="A7:F7"/>
    <mergeCell ref="A8:F8"/>
    <mergeCell ref="A9:F9"/>
    <mergeCell ref="A10:F10"/>
    <mergeCell ref="A1:F1"/>
    <mergeCell ref="A2:F2"/>
    <mergeCell ref="A3:F3"/>
    <mergeCell ref="A4:F4"/>
    <mergeCell ref="A5:F5"/>
  </mergeCells>
  <pageMargins left="0.5" right="0.5" top="0.6" bottom="0.6"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pageSetUpPr fitToPage="1"/>
  </sheetPr>
  <dimension ref="A1:F57"/>
  <sheetViews>
    <sheetView showGridLines="0" zoomScaleNormal="100" workbookViewId="0">
      <pane ySplit="3" topLeftCell="A22" activePane="bottomLeft" state="frozen"/>
      <selection pane="bottomLeft" activeCell="A2" sqref="A2"/>
    </sheetView>
  </sheetViews>
  <sheetFormatPr defaultColWidth="8.75" defaultRowHeight="15" x14ac:dyDescent="0.25"/>
  <cols>
    <col min="1" max="1" width="22" style="15" customWidth="1"/>
    <col min="2" max="6" width="30.25" style="15" customWidth="1"/>
  </cols>
  <sheetData>
    <row r="1" spans="1:6" ht="55.5" customHeight="1" x14ac:dyDescent="0.2">
      <c r="A1" s="157" t="s">
        <v>307</v>
      </c>
      <c r="B1" s="157"/>
      <c r="C1" s="157"/>
      <c r="D1" s="157"/>
      <c r="E1" s="157"/>
      <c r="F1" s="157"/>
    </row>
    <row r="2" spans="1:6" ht="27.75" customHeight="1" x14ac:dyDescent="0.2">
      <c r="A2" s="158" t="s">
        <v>308</v>
      </c>
      <c r="B2" s="158"/>
      <c r="C2" s="158"/>
      <c r="D2" s="158"/>
      <c r="E2" s="158"/>
      <c r="F2" s="158"/>
    </row>
    <row r="3" spans="1:6" ht="24" customHeight="1" x14ac:dyDescent="0.2">
      <c r="A3" s="159" t="s">
        <v>309</v>
      </c>
      <c r="B3" s="159"/>
      <c r="C3" s="159"/>
      <c r="D3" s="159"/>
      <c r="E3" s="159"/>
      <c r="F3" s="159"/>
    </row>
    <row r="4" spans="1:6" ht="7.5" customHeight="1" x14ac:dyDescent="0.2">
      <c r="A4" s="160"/>
      <c r="B4" s="160"/>
      <c r="C4" s="160"/>
      <c r="D4" s="160"/>
      <c r="E4" s="160"/>
      <c r="F4" s="160"/>
    </row>
    <row r="5" spans="1:6" ht="25.5" customHeight="1" x14ac:dyDescent="0.2">
      <c r="A5" s="161" t="s">
        <v>310</v>
      </c>
      <c r="B5" s="161"/>
      <c r="C5" s="161"/>
      <c r="D5" s="161"/>
      <c r="E5" s="161"/>
      <c r="F5" s="161"/>
    </row>
    <row r="6" spans="1:6" ht="49.5" customHeight="1" x14ac:dyDescent="0.2">
      <c r="A6" s="162" t="s">
        <v>311</v>
      </c>
      <c r="B6" s="162"/>
      <c r="C6" s="162"/>
      <c r="D6" s="162"/>
      <c r="E6" s="162"/>
      <c r="F6" s="162"/>
    </row>
    <row r="7" spans="1:6" ht="14.25" customHeight="1" x14ac:dyDescent="0.25"/>
    <row r="8" spans="1:6" ht="27.75" customHeight="1" x14ac:dyDescent="0.25">
      <c r="A8" s="16" t="s">
        <v>312</v>
      </c>
      <c r="B8" s="16" t="s">
        <v>313</v>
      </c>
      <c r="C8" s="16" t="s">
        <v>314</v>
      </c>
    </row>
    <row r="9" spans="1:6" ht="54.75" customHeight="1" x14ac:dyDescent="0.2">
      <c r="A9" s="25" t="s">
        <v>315</v>
      </c>
      <c r="B9" s="3" t="s">
        <v>316</v>
      </c>
      <c r="C9" s="3"/>
      <c r="D9" s="3"/>
      <c r="E9" s="3"/>
      <c r="F9" s="36" t="s">
        <v>317</v>
      </c>
    </row>
    <row r="10" spans="1:6" ht="54.75" customHeight="1" x14ac:dyDescent="0.2">
      <c r="A10" s="25" t="s">
        <v>318</v>
      </c>
      <c r="B10" s="3" t="s">
        <v>319</v>
      </c>
      <c r="C10" s="3"/>
      <c r="D10" s="3"/>
      <c r="E10" s="3"/>
      <c r="F10" s="36" t="s">
        <v>320</v>
      </c>
    </row>
    <row r="11" spans="1:6" ht="54.75" customHeight="1" x14ac:dyDescent="0.2">
      <c r="A11" s="26" t="s">
        <v>321</v>
      </c>
      <c r="B11" s="3" t="s">
        <v>322</v>
      </c>
      <c r="C11" s="3"/>
      <c r="D11" s="3"/>
      <c r="E11" s="3"/>
      <c r="F11" s="36" t="s">
        <v>323</v>
      </c>
    </row>
    <row r="12" spans="1:6" ht="54.75" customHeight="1" x14ac:dyDescent="0.2">
      <c r="A12" s="25" t="s">
        <v>324</v>
      </c>
      <c r="B12" s="3" t="s">
        <v>325</v>
      </c>
      <c r="C12" s="3"/>
      <c r="D12" s="3"/>
      <c r="E12" s="3"/>
      <c r="F12" s="36" t="s">
        <v>326</v>
      </c>
    </row>
    <row r="13" spans="1:6" ht="54.75" customHeight="1" x14ac:dyDescent="0.2">
      <c r="A13" s="41" t="s">
        <v>327</v>
      </c>
      <c r="B13" s="3" t="s">
        <v>328</v>
      </c>
      <c r="C13" s="3"/>
      <c r="D13" s="3"/>
      <c r="E13" s="3"/>
      <c r="F13" s="36" t="s">
        <v>329</v>
      </c>
    </row>
    <row r="14" spans="1:6" ht="54.75" customHeight="1" x14ac:dyDescent="0.2">
      <c r="A14" s="39" t="s">
        <v>330</v>
      </c>
      <c r="B14" s="3" t="s">
        <v>331</v>
      </c>
      <c r="C14" s="3"/>
      <c r="D14" s="3"/>
      <c r="E14" s="3"/>
      <c r="F14" s="36" t="s">
        <v>332</v>
      </c>
    </row>
    <row r="15" spans="1:6" ht="9.75" customHeight="1" x14ac:dyDescent="0.2">
      <c r="A15" s="165"/>
      <c r="B15" s="165"/>
      <c r="C15" s="165"/>
      <c r="D15" s="165"/>
      <c r="E15" s="165"/>
      <c r="F15" s="165"/>
    </row>
    <row r="16" spans="1:6" ht="25.5" customHeight="1" x14ac:dyDescent="0.2">
      <c r="A16" s="166" t="s">
        <v>333</v>
      </c>
      <c r="B16" s="166"/>
      <c r="C16" s="166"/>
      <c r="D16" s="166"/>
      <c r="E16" s="166"/>
      <c r="F16" s="166"/>
    </row>
    <row r="17" spans="1:6" ht="31.5" customHeight="1" x14ac:dyDescent="0.2">
      <c r="A17" s="43" t="s">
        <v>334</v>
      </c>
      <c r="B17" s="43" t="s">
        <v>335</v>
      </c>
      <c r="C17" s="43" t="s">
        <v>336</v>
      </c>
      <c r="D17" s="43" t="s">
        <v>337</v>
      </c>
      <c r="E17" s="43" t="s">
        <v>198</v>
      </c>
      <c r="F17" s="43" t="s">
        <v>338</v>
      </c>
    </row>
    <row r="18" spans="1:6" ht="108" customHeight="1" x14ac:dyDescent="0.2">
      <c r="A18" s="27" t="s">
        <v>339</v>
      </c>
      <c r="B18" s="28" t="s">
        <v>340</v>
      </c>
      <c r="C18" s="18" t="s">
        <v>341</v>
      </c>
      <c r="D18" s="29" t="s">
        <v>342</v>
      </c>
      <c r="E18" s="28" t="s">
        <v>343</v>
      </c>
      <c r="F18" s="28" t="s">
        <v>344</v>
      </c>
    </row>
    <row r="19" spans="1:6" ht="108" customHeight="1" x14ac:dyDescent="0.2">
      <c r="A19" s="27" t="s">
        <v>345</v>
      </c>
      <c r="B19" s="28" t="s">
        <v>346</v>
      </c>
      <c r="C19" s="18" t="s">
        <v>347</v>
      </c>
      <c r="D19" s="29" t="s">
        <v>348</v>
      </c>
      <c r="E19" s="28" t="s">
        <v>349</v>
      </c>
      <c r="F19" s="28" t="s">
        <v>350</v>
      </c>
    </row>
    <row r="20" spans="1:6" ht="108" customHeight="1" x14ac:dyDescent="0.2">
      <c r="A20" s="31" t="s">
        <v>351</v>
      </c>
      <c r="B20" s="28" t="s">
        <v>352</v>
      </c>
      <c r="C20" s="18" t="s">
        <v>353</v>
      </c>
      <c r="D20" s="29" t="s">
        <v>354</v>
      </c>
      <c r="E20" s="28" t="s">
        <v>355</v>
      </c>
      <c r="F20" s="28" t="s">
        <v>356</v>
      </c>
    </row>
    <row r="21" spans="1:6" ht="108" customHeight="1" x14ac:dyDescent="0.2">
      <c r="A21" s="44" t="s">
        <v>357</v>
      </c>
      <c r="B21" s="37" t="s">
        <v>358</v>
      </c>
      <c r="C21" s="18" t="s">
        <v>359</v>
      </c>
      <c r="D21" s="29" t="s">
        <v>360</v>
      </c>
      <c r="E21" s="37" t="s">
        <v>361</v>
      </c>
      <c r="F21" s="28" t="s">
        <v>362</v>
      </c>
    </row>
    <row r="22" spans="1:6" ht="108" customHeight="1" x14ac:dyDescent="0.2">
      <c r="A22" s="32" t="s">
        <v>363</v>
      </c>
      <c r="B22" s="29" t="s">
        <v>364</v>
      </c>
      <c r="C22" s="18" t="s">
        <v>365</v>
      </c>
      <c r="D22" s="29" t="s">
        <v>366</v>
      </c>
      <c r="E22" s="29" t="s">
        <v>367</v>
      </c>
      <c r="F22" s="28" t="s">
        <v>368</v>
      </c>
    </row>
    <row r="23" spans="1:6" ht="108" customHeight="1" x14ac:dyDescent="0.2">
      <c r="A23" s="27" t="s">
        <v>369</v>
      </c>
      <c r="B23" s="28" t="s">
        <v>370</v>
      </c>
      <c r="C23" s="18" t="s">
        <v>371</v>
      </c>
      <c r="D23" s="29" t="s">
        <v>372</v>
      </c>
      <c r="E23" s="28" t="s">
        <v>373</v>
      </c>
      <c r="F23" s="28" t="s">
        <v>374</v>
      </c>
    </row>
    <row r="24" spans="1:6" ht="108" customHeight="1" x14ac:dyDescent="0.2">
      <c r="A24" s="27" t="s">
        <v>375</v>
      </c>
      <c r="B24" s="28" t="s">
        <v>376</v>
      </c>
      <c r="C24" s="18" t="s">
        <v>377</v>
      </c>
      <c r="D24" s="29" t="s">
        <v>378</v>
      </c>
      <c r="E24" s="28" t="s">
        <v>379</v>
      </c>
      <c r="F24" s="28" t="s">
        <v>380</v>
      </c>
    </row>
    <row r="25" spans="1:6" ht="108" customHeight="1" x14ac:dyDescent="0.2">
      <c r="A25" s="30" t="s">
        <v>381</v>
      </c>
      <c r="B25" s="18" t="s">
        <v>382</v>
      </c>
      <c r="C25" s="18" t="s">
        <v>383</v>
      </c>
      <c r="D25" s="29" t="s">
        <v>384</v>
      </c>
      <c r="E25" s="18" t="s">
        <v>385</v>
      </c>
      <c r="F25" s="28" t="s">
        <v>386</v>
      </c>
    </row>
    <row r="26" spans="1:6" ht="7.5" customHeight="1" x14ac:dyDescent="0.2">
      <c r="A26" s="165"/>
      <c r="B26" s="165"/>
      <c r="C26" s="165"/>
      <c r="D26" s="165"/>
      <c r="E26" s="165"/>
      <c r="F26" s="165"/>
    </row>
    <row r="27" spans="1:6" ht="25.5" customHeight="1" x14ac:dyDescent="0.2">
      <c r="A27" s="168" t="s">
        <v>387</v>
      </c>
      <c r="B27" s="168"/>
      <c r="C27" s="168"/>
      <c r="D27" s="168"/>
      <c r="E27" s="168"/>
      <c r="F27" s="168"/>
    </row>
    <row r="28" spans="1:6" ht="37.5" customHeight="1" x14ac:dyDescent="0.2">
      <c r="A28" s="162" t="s">
        <v>388</v>
      </c>
      <c r="B28" s="162"/>
      <c r="C28" s="162"/>
      <c r="D28" s="162"/>
      <c r="E28" s="162"/>
      <c r="F28" s="162"/>
    </row>
    <row r="29" spans="1:6" ht="14.25" customHeight="1" x14ac:dyDescent="0.25"/>
    <row r="30" spans="1:6" ht="27.75" customHeight="1" x14ac:dyDescent="0.2">
      <c r="A30" s="35" t="s">
        <v>334</v>
      </c>
      <c r="B30" s="35" t="s">
        <v>389</v>
      </c>
      <c r="C30" s="35" t="s">
        <v>390</v>
      </c>
      <c r="D30" s="35" t="s">
        <v>391</v>
      </c>
      <c r="E30" s="35" t="s">
        <v>392</v>
      </c>
      <c r="F30" s="35" t="s">
        <v>393</v>
      </c>
    </row>
    <row r="31" spans="1:6" ht="60" customHeight="1" x14ac:dyDescent="0.2">
      <c r="A31" s="25" t="s">
        <v>394</v>
      </c>
      <c r="B31" s="45" t="s">
        <v>130</v>
      </c>
      <c r="C31" s="46" t="s">
        <v>106</v>
      </c>
      <c r="D31" s="47" t="s">
        <v>114</v>
      </c>
      <c r="E31" s="18" t="s">
        <v>395</v>
      </c>
      <c r="F31" s="48" t="s">
        <v>396</v>
      </c>
    </row>
    <row r="32" spans="1:6" ht="60" customHeight="1" x14ac:dyDescent="0.2">
      <c r="A32" s="25" t="s">
        <v>397</v>
      </c>
      <c r="B32" s="45" t="s">
        <v>130</v>
      </c>
      <c r="C32" s="47" t="s">
        <v>114</v>
      </c>
      <c r="D32" s="45" t="s">
        <v>132</v>
      </c>
      <c r="E32" s="18" t="s">
        <v>398</v>
      </c>
      <c r="F32" s="48" t="s">
        <v>399</v>
      </c>
    </row>
    <row r="33" spans="1:6" ht="60" customHeight="1" x14ac:dyDescent="0.2">
      <c r="A33" s="25" t="s">
        <v>400</v>
      </c>
      <c r="B33" s="46" t="s">
        <v>106</v>
      </c>
      <c r="C33" s="45" t="s">
        <v>130</v>
      </c>
      <c r="D33" s="49" t="s">
        <v>118</v>
      </c>
      <c r="E33" s="18" t="s">
        <v>401</v>
      </c>
      <c r="F33" s="48" t="s">
        <v>402</v>
      </c>
    </row>
    <row r="34" spans="1:6" ht="60" customHeight="1" x14ac:dyDescent="0.2">
      <c r="A34" s="25" t="s">
        <v>403</v>
      </c>
      <c r="B34" s="45" t="s">
        <v>130</v>
      </c>
      <c r="C34" s="47" t="s">
        <v>114</v>
      </c>
      <c r="D34" s="49" t="s">
        <v>118</v>
      </c>
      <c r="E34" s="18" t="s">
        <v>404</v>
      </c>
      <c r="F34" s="48" t="s">
        <v>405</v>
      </c>
    </row>
    <row r="35" spans="1:6" ht="60" customHeight="1" x14ac:dyDescent="0.2">
      <c r="A35" s="25" t="s">
        <v>406</v>
      </c>
      <c r="B35" s="45" t="s">
        <v>130</v>
      </c>
      <c r="C35" s="49" t="s">
        <v>142</v>
      </c>
      <c r="D35" s="47" t="s">
        <v>114</v>
      </c>
      <c r="E35" s="18" t="s">
        <v>407</v>
      </c>
      <c r="F35" s="48" t="s">
        <v>408</v>
      </c>
    </row>
    <row r="36" spans="1:6" ht="60" customHeight="1" x14ac:dyDescent="0.2">
      <c r="A36" s="25" t="s">
        <v>409</v>
      </c>
      <c r="B36" s="45" t="s">
        <v>130</v>
      </c>
      <c r="C36" s="45" t="s">
        <v>132</v>
      </c>
      <c r="D36" s="47" t="s">
        <v>114</v>
      </c>
      <c r="E36" s="18" t="s">
        <v>410</v>
      </c>
      <c r="F36" s="48" t="s">
        <v>411</v>
      </c>
    </row>
    <row r="37" spans="1:6" ht="60" customHeight="1" x14ac:dyDescent="0.2">
      <c r="A37" s="25" t="s">
        <v>412</v>
      </c>
      <c r="B37" s="45" t="s">
        <v>130</v>
      </c>
      <c r="C37" s="49" t="s">
        <v>142</v>
      </c>
      <c r="D37" s="46" t="s">
        <v>106</v>
      </c>
      <c r="E37" s="18" t="s">
        <v>413</v>
      </c>
      <c r="F37" s="48" t="s">
        <v>414</v>
      </c>
    </row>
    <row r="38" spans="1:6" ht="60" customHeight="1" x14ac:dyDescent="0.2">
      <c r="A38" s="25" t="s">
        <v>415</v>
      </c>
      <c r="B38" s="46" t="s">
        <v>106</v>
      </c>
      <c r="C38" s="47" t="s">
        <v>114</v>
      </c>
      <c r="D38" s="45" t="s">
        <v>130</v>
      </c>
      <c r="E38" s="18" t="s">
        <v>416</v>
      </c>
      <c r="F38" s="48" t="s">
        <v>417</v>
      </c>
    </row>
    <row r="39" spans="1:6" ht="7.5" customHeight="1" x14ac:dyDescent="0.2">
      <c r="A39" s="165"/>
      <c r="B39" s="165"/>
      <c r="C39" s="165"/>
      <c r="D39" s="165"/>
      <c r="E39" s="165"/>
      <c r="F39" s="165"/>
    </row>
    <row r="40" spans="1:6" ht="25.5" customHeight="1" x14ac:dyDescent="0.2">
      <c r="A40" s="175" t="s">
        <v>418</v>
      </c>
      <c r="B40" s="175"/>
      <c r="C40" s="175"/>
      <c r="D40" s="175"/>
      <c r="E40" s="175"/>
      <c r="F40" s="175"/>
    </row>
    <row r="41" spans="1:6" ht="54.75" customHeight="1" x14ac:dyDescent="0.2">
      <c r="A41" s="176" t="s">
        <v>419</v>
      </c>
      <c r="B41" s="176"/>
      <c r="C41" s="176"/>
      <c r="D41" s="176"/>
      <c r="E41" s="176"/>
      <c r="F41" s="176"/>
    </row>
    <row r="42" spans="1:6" ht="14.25" customHeight="1" x14ac:dyDescent="0.25"/>
    <row r="43" spans="1:6" ht="27.75" customHeight="1" x14ac:dyDescent="0.2">
      <c r="A43" s="40" t="s">
        <v>167</v>
      </c>
      <c r="B43" s="40" t="s">
        <v>420</v>
      </c>
      <c r="C43" s="40" t="s">
        <v>421</v>
      </c>
      <c r="D43" s="40" t="s">
        <v>422</v>
      </c>
      <c r="E43" s="40" t="s">
        <v>423</v>
      </c>
      <c r="F43" s="40" t="s">
        <v>424</v>
      </c>
    </row>
    <row r="44" spans="1:6" ht="39.75" customHeight="1" x14ac:dyDescent="0.2">
      <c r="A44" s="25" t="s">
        <v>425</v>
      </c>
      <c r="B44" s="50" t="s">
        <v>426</v>
      </c>
      <c r="C44" s="50" t="s">
        <v>427</v>
      </c>
      <c r="D44" s="50" t="s">
        <v>428</v>
      </c>
      <c r="E44" s="50" t="s">
        <v>429</v>
      </c>
      <c r="F44" s="36" t="s">
        <v>430</v>
      </c>
    </row>
    <row r="45" spans="1:6" ht="39.75" customHeight="1" x14ac:dyDescent="0.2">
      <c r="A45" s="25" t="s">
        <v>431</v>
      </c>
      <c r="B45" s="50" t="s">
        <v>432</v>
      </c>
      <c r="C45" s="50" t="s">
        <v>433</v>
      </c>
      <c r="D45" s="50" t="s">
        <v>434</v>
      </c>
      <c r="E45" s="50" t="s">
        <v>435</v>
      </c>
      <c r="F45" s="36" t="s">
        <v>436</v>
      </c>
    </row>
    <row r="46" spans="1:6" ht="39.75" customHeight="1" x14ac:dyDescent="0.2">
      <c r="A46" s="25" t="s">
        <v>437</v>
      </c>
      <c r="B46" s="50" t="s">
        <v>438</v>
      </c>
      <c r="C46" s="50" t="s">
        <v>439</v>
      </c>
      <c r="D46" s="50" t="s">
        <v>440</v>
      </c>
      <c r="E46" s="50" t="s">
        <v>438</v>
      </c>
      <c r="F46" s="36" t="s">
        <v>441</v>
      </c>
    </row>
    <row r="47" spans="1:6" ht="39.75" customHeight="1" x14ac:dyDescent="0.2">
      <c r="A47" s="26" t="s">
        <v>442</v>
      </c>
      <c r="B47" s="50" t="s">
        <v>443</v>
      </c>
      <c r="C47" s="50" t="s">
        <v>444</v>
      </c>
      <c r="D47" s="50" t="s">
        <v>445</v>
      </c>
      <c r="E47" s="50" t="s">
        <v>446</v>
      </c>
      <c r="F47" s="36" t="s">
        <v>447</v>
      </c>
    </row>
    <row r="48" spans="1:6" ht="39.75" customHeight="1" x14ac:dyDescent="0.2">
      <c r="A48" s="41" t="s">
        <v>448</v>
      </c>
      <c r="B48" s="50" t="s">
        <v>449</v>
      </c>
      <c r="C48" s="50" t="s">
        <v>449</v>
      </c>
      <c r="D48" s="50" t="s">
        <v>450</v>
      </c>
      <c r="E48" s="50" t="s">
        <v>451</v>
      </c>
      <c r="F48" s="36" t="s">
        <v>452</v>
      </c>
    </row>
    <row r="49" spans="1:6" ht="39.75" customHeight="1" x14ac:dyDescent="0.2">
      <c r="A49" s="41" t="s">
        <v>453</v>
      </c>
      <c r="B49" s="50" t="s">
        <v>454</v>
      </c>
      <c r="C49" s="50" t="s">
        <v>455</v>
      </c>
      <c r="D49" s="50" t="s">
        <v>456</v>
      </c>
      <c r="E49" s="50" t="s">
        <v>454</v>
      </c>
      <c r="F49" s="36" t="s">
        <v>457</v>
      </c>
    </row>
    <row r="50" spans="1:6" ht="39.75" customHeight="1" x14ac:dyDescent="0.2">
      <c r="A50" s="25" t="s">
        <v>458</v>
      </c>
      <c r="B50" s="50" t="s">
        <v>459</v>
      </c>
      <c r="C50" s="50" t="s">
        <v>460</v>
      </c>
      <c r="D50" s="50" t="s">
        <v>461</v>
      </c>
      <c r="E50" s="50" t="s">
        <v>459</v>
      </c>
      <c r="F50" s="36" t="s">
        <v>462</v>
      </c>
    </row>
    <row r="51" spans="1:6" ht="39.75" customHeight="1" x14ac:dyDescent="0.2">
      <c r="A51" s="25" t="s">
        <v>463</v>
      </c>
      <c r="B51" s="50" t="s">
        <v>434</v>
      </c>
      <c r="C51" s="50" t="s">
        <v>426</v>
      </c>
      <c r="D51" s="50" t="s">
        <v>427</v>
      </c>
      <c r="E51" s="50" t="s">
        <v>434</v>
      </c>
      <c r="F51" s="36" t="s">
        <v>464</v>
      </c>
    </row>
    <row r="52" spans="1:6" ht="39.75" customHeight="1" x14ac:dyDescent="0.2">
      <c r="A52" s="26" t="s">
        <v>465</v>
      </c>
      <c r="B52" s="50" t="s">
        <v>466</v>
      </c>
      <c r="C52" s="50" t="s">
        <v>467</v>
      </c>
      <c r="D52" s="50" t="s">
        <v>466</v>
      </c>
      <c r="E52" s="50" t="s">
        <v>468</v>
      </c>
      <c r="F52" s="36" t="s">
        <v>469</v>
      </c>
    </row>
    <row r="53" spans="1:6" ht="39.75" customHeight="1" x14ac:dyDescent="0.2">
      <c r="A53" s="39" t="s">
        <v>470</v>
      </c>
      <c r="B53" s="50" t="s">
        <v>471</v>
      </c>
      <c r="C53" s="50" t="s">
        <v>472</v>
      </c>
      <c r="D53" s="50" t="s">
        <v>473</v>
      </c>
      <c r="E53" s="50" t="s">
        <v>474</v>
      </c>
      <c r="F53" s="36" t="s">
        <v>475</v>
      </c>
    </row>
    <row r="54" spans="1:6" ht="4.5" customHeight="1" x14ac:dyDescent="0.25"/>
    <row r="55" spans="1:6" ht="4.5" customHeight="1" x14ac:dyDescent="0.2">
      <c r="A55" s="179"/>
      <c r="B55" s="179"/>
      <c r="C55" s="179"/>
      <c r="D55" s="179"/>
      <c r="E55" s="179"/>
      <c r="F55" s="179"/>
    </row>
    <row r="56" spans="1:6" ht="9.75" customHeight="1" x14ac:dyDescent="0.25"/>
    <row r="57" spans="1:6" ht="54.75" customHeight="1" x14ac:dyDescent="0.2">
      <c r="A57" s="10" t="s">
        <v>40</v>
      </c>
      <c r="B57" s="10"/>
      <c r="C57" s="10"/>
      <c r="D57" s="10"/>
      <c r="E57" s="10"/>
      <c r="F57" s="10"/>
    </row>
  </sheetData>
  <mergeCells count="22">
    <mergeCell ref="A55:F55"/>
    <mergeCell ref="A57:F57"/>
    <mergeCell ref="A27:F27"/>
    <mergeCell ref="A28:F28"/>
    <mergeCell ref="A39:F39"/>
    <mergeCell ref="A40:F40"/>
    <mergeCell ref="A41:F41"/>
    <mergeCell ref="B13:E13"/>
    <mergeCell ref="B14:E14"/>
    <mergeCell ref="A15:F15"/>
    <mergeCell ref="A16:F16"/>
    <mergeCell ref="A26:F26"/>
    <mergeCell ref="A6:F6"/>
    <mergeCell ref="B9:E9"/>
    <mergeCell ref="B10:E10"/>
    <mergeCell ref="B11:E11"/>
    <mergeCell ref="B12:E12"/>
    <mergeCell ref="A1:F1"/>
    <mergeCell ref="A2:F2"/>
    <mergeCell ref="A3:F3"/>
    <mergeCell ref="A4:F4"/>
    <mergeCell ref="A5:F5"/>
  </mergeCells>
  <pageMargins left="0.5" right="0.5" top="0.6" bottom="0.6"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D24"/>
  <sheetViews>
    <sheetView showGridLines="0" topLeftCell="A11" zoomScaleNormal="100" workbookViewId="0">
      <selection activeCell="F3" sqref="F3"/>
    </sheetView>
  </sheetViews>
  <sheetFormatPr defaultColWidth="8.75" defaultRowHeight="15" x14ac:dyDescent="0.25"/>
  <cols>
    <col min="1" max="1" width="42.875" style="15" customWidth="1"/>
    <col min="2" max="2" width="81.25" style="15" customWidth="1"/>
    <col min="3" max="3" width="34" style="15" customWidth="1"/>
    <col min="4" max="4" width="20" style="15" customWidth="1"/>
  </cols>
  <sheetData>
    <row r="1" spans="1:4" ht="60" customHeight="1" x14ac:dyDescent="0.2">
      <c r="A1" s="180" t="s">
        <v>476</v>
      </c>
      <c r="B1" s="180"/>
      <c r="C1" s="180"/>
      <c r="D1" s="180"/>
    </row>
    <row r="2" spans="1:4" ht="27.75" customHeight="1" x14ac:dyDescent="0.2">
      <c r="A2" s="181" t="s">
        <v>477</v>
      </c>
      <c r="B2" s="181"/>
      <c r="C2" s="181"/>
      <c r="D2" s="181"/>
    </row>
    <row r="3" spans="1:4" ht="79.5" customHeight="1" x14ac:dyDescent="0.2">
      <c r="A3" s="182" t="s">
        <v>478</v>
      </c>
      <c r="B3" s="182"/>
      <c r="C3" s="182"/>
      <c r="D3" s="182"/>
    </row>
    <row r="4" spans="1:4" ht="7.5" customHeight="1" x14ac:dyDescent="0.2">
      <c r="A4" s="165"/>
      <c r="B4" s="165"/>
      <c r="C4" s="165"/>
      <c r="D4" s="165"/>
    </row>
    <row r="5" spans="1:4" ht="25.5" customHeight="1" x14ac:dyDescent="0.2">
      <c r="A5" s="183" t="s">
        <v>479</v>
      </c>
      <c r="B5" s="183"/>
      <c r="C5" s="183"/>
      <c r="D5" s="183"/>
    </row>
    <row r="6" spans="1:4" ht="31.5" customHeight="1" x14ac:dyDescent="0.2">
      <c r="A6" s="51" t="s">
        <v>480</v>
      </c>
      <c r="B6" s="184" t="s">
        <v>481</v>
      </c>
      <c r="C6" s="184"/>
      <c r="D6" s="184"/>
    </row>
    <row r="7" spans="1:4" ht="31.5" customHeight="1" x14ac:dyDescent="0.2">
      <c r="A7" s="53" t="s">
        <v>482</v>
      </c>
      <c r="B7" s="184" t="s">
        <v>483</v>
      </c>
      <c r="C7" s="184"/>
      <c r="D7" s="184"/>
    </row>
    <row r="8" spans="1:4" ht="31.5" customHeight="1" x14ac:dyDescent="0.2">
      <c r="A8" s="54" t="s">
        <v>484</v>
      </c>
      <c r="B8" s="184" t="s">
        <v>485</v>
      </c>
      <c r="C8" s="184"/>
      <c r="D8" s="184"/>
    </row>
    <row r="9" spans="1:4" ht="31.5" customHeight="1" x14ac:dyDescent="0.2">
      <c r="A9" s="53" t="s">
        <v>486</v>
      </c>
      <c r="B9" s="184" t="s">
        <v>487</v>
      </c>
      <c r="C9" s="184"/>
      <c r="D9" s="184"/>
    </row>
    <row r="10" spans="1:4" ht="31.5" customHeight="1" x14ac:dyDescent="0.2">
      <c r="A10" s="53" t="s">
        <v>488</v>
      </c>
      <c r="B10" s="184" t="s">
        <v>489</v>
      </c>
      <c r="C10" s="184"/>
      <c r="D10" s="184"/>
    </row>
    <row r="11" spans="1:4" ht="31.5" customHeight="1" x14ac:dyDescent="0.2">
      <c r="A11" s="55" t="s">
        <v>490</v>
      </c>
      <c r="B11" s="184" t="s">
        <v>491</v>
      </c>
      <c r="C11" s="184"/>
      <c r="D11" s="184"/>
    </row>
    <row r="12" spans="1:4" ht="31.5" customHeight="1" x14ac:dyDescent="0.2">
      <c r="A12" s="56" t="s">
        <v>492</v>
      </c>
      <c r="B12" s="184" t="s">
        <v>493</v>
      </c>
      <c r="C12" s="184"/>
      <c r="D12" s="184"/>
    </row>
    <row r="13" spans="1:4" ht="31.5" customHeight="1" x14ac:dyDescent="0.2">
      <c r="A13" s="57" t="s">
        <v>494</v>
      </c>
      <c r="B13" s="184" t="s">
        <v>495</v>
      </c>
      <c r="C13" s="184"/>
      <c r="D13" s="184"/>
    </row>
    <row r="14" spans="1:4" ht="31.5" customHeight="1" x14ac:dyDescent="0.2">
      <c r="A14" s="53" t="s">
        <v>496</v>
      </c>
      <c r="B14" s="184" t="s">
        <v>497</v>
      </c>
      <c r="C14" s="184"/>
      <c r="D14" s="184"/>
    </row>
    <row r="15" spans="1:4" ht="31.5" customHeight="1" x14ac:dyDescent="0.2">
      <c r="A15" s="51" t="s">
        <v>498</v>
      </c>
      <c r="B15" s="184" t="s">
        <v>499</v>
      </c>
      <c r="C15" s="184"/>
      <c r="D15" s="184"/>
    </row>
    <row r="16" spans="1:4" ht="6" customHeight="1" x14ac:dyDescent="0.25"/>
    <row r="17" spans="1:4" ht="54.75" customHeight="1" x14ac:dyDescent="0.2">
      <c r="A17" s="10" t="s">
        <v>40</v>
      </c>
      <c r="B17" s="10"/>
      <c r="C17" s="10"/>
      <c r="D17" s="10"/>
    </row>
    <row r="18" spans="1:4" ht="14.25" customHeight="1" x14ac:dyDescent="0.25"/>
    <row r="19" spans="1:4" ht="15" customHeight="1" x14ac:dyDescent="0.25">
      <c r="A19" s="185" t="s">
        <v>500</v>
      </c>
      <c r="B19" s="185"/>
      <c r="C19" s="185"/>
      <c r="D19" s="185"/>
    </row>
    <row r="20" spans="1:4" ht="15" customHeight="1" x14ac:dyDescent="0.2">
      <c r="A20" s="58"/>
      <c r="B20" s="186" t="s">
        <v>501</v>
      </c>
      <c r="C20" s="186"/>
      <c r="D20" s="186"/>
    </row>
    <row r="21" spans="1:4" ht="15" customHeight="1" x14ac:dyDescent="0.2">
      <c r="A21" s="59"/>
      <c r="B21" s="186" t="s">
        <v>502</v>
      </c>
      <c r="C21" s="186"/>
      <c r="D21" s="186"/>
    </row>
    <row r="22" spans="1:4" ht="15" customHeight="1" x14ac:dyDescent="0.2">
      <c r="A22" s="60"/>
      <c r="B22" s="186" t="s">
        <v>503</v>
      </c>
      <c r="C22" s="186"/>
      <c r="D22" s="186"/>
    </row>
    <row r="23" spans="1:4" ht="15" customHeight="1" x14ac:dyDescent="0.2">
      <c r="A23" s="61"/>
      <c r="B23" s="186" t="s">
        <v>504</v>
      </c>
      <c r="C23" s="186"/>
      <c r="D23" s="186"/>
    </row>
    <row r="24" spans="1:4" ht="15" customHeight="1" x14ac:dyDescent="0.2">
      <c r="A24" s="62"/>
      <c r="B24" s="186" t="s">
        <v>505</v>
      </c>
      <c r="C24" s="186"/>
      <c r="D24" s="186"/>
    </row>
  </sheetData>
  <mergeCells count="22">
    <mergeCell ref="B23:D23"/>
    <mergeCell ref="B24:D24"/>
    <mergeCell ref="A17:D17"/>
    <mergeCell ref="A19:D19"/>
    <mergeCell ref="B20:D20"/>
    <mergeCell ref="B21:D21"/>
    <mergeCell ref="B22:D22"/>
    <mergeCell ref="B11:D11"/>
    <mergeCell ref="B12:D12"/>
    <mergeCell ref="B13:D13"/>
    <mergeCell ref="B14:D14"/>
    <mergeCell ref="B15:D15"/>
    <mergeCell ref="B6:D6"/>
    <mergeCell ref="B7:D7"/>
    <mergeCell ref="B8:D8"/>
    <mergeCell ref="B9:D9"/>
    <mergeCell ref="B10:D10"/>
    <mergeCell ref="A1:D1"/>
    <mergeCell ref="A2:D2"/>
    <mergeCell ref="A3:D3"/>
    <mergeCell ref="A4:D4"/>
    <mergeCell ref="A5:D5"/>
  </mergeCells>
  <pageMargins left="0.5" right="0.5" top="0.6" bottom="0.6"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95959"/>
  </sheetPr>
  <dimension ref="A1:G24"/>
  <sheetViews>
    <sheetView zoomScaleNormal="100" workbookViewId="0">
      <selection activeCell="H13" sqref="H13"/>
    </sheetView>
  </sheetViews>
  <sheetFormatPr defaultColWidth="8.625" defaultRowHeight="15" x14ac:dyDescent="0.25"/>
  <cols>
    <col min="1" max="1" width="30" style="15" customWidth="1"/>
    <col min="2" max="2" width="26" style="15" customWidth="1"/>
    <col min="3" max="3" width="30" style="15" customWidth="1"/>
    <col min="4" max="5" width="16" style="15" customWidth="1"/>
    <col min="6" max="6" width="14" style="15" customWidth="1"/>
    <col min="7" max="7" width="16" style="15" customWidth="1"/>
  </cols>
  <sheetData>
    <row r="1" spans="1:7" ht="33.75" customHeight="1" x14ac:dyDescent="0.2">
      <c r="A1" s="187" t="s">
        <v>506</v>
      </c>
      <c r="B1" s="187"/>
      <c r="C1" s="187"/>
      <c r="D1" s="187"/>
      <c r="E1" s="187"/>
      <c r="F1" s="187"/>
      <c r="G1" s="187"/>
    </row>
    <row r="2" spans="1:7" ht="18" customHeight="1" x14ac:dyDescent="0.2">
      <c r="A2" s="13" t="s">
        <v>507</v>
      </c>
      <c r="B2" s="13"/>
      <c r="C2" s="13"/>
      <c r="D2" s="13"/>
      <c r="E2" s="13"/>
      <c r="F2" s="13"/>
      <c r="G2" s="13"/>
    </row>
    <row r="3" spans="1:7" ht="30" customHeight="1" x14ac:dyDescent="0.2">
      <c r="A3" s="63" t="s">
        <v>508</v>
      </c>
      <c r="B3" s="64" t="s">
        <v>509</v>
      </c>
      <c r="C3" s="65" t="s">
        <v>510</v>
      </c>
      <c r="D3" s="66" t="s">
        <v>511</v>
      </c>
      <c r="E3" s="67" t="s">
        <v>512</v>
      </c>
      <c r="F3" s="188" t="s">
        <v>513</v>
      </c>
      <c r="G3" s="188"/>
    </row>
    <row r="4" spans="1:7" ht="6" customHeight="1" x14ac:dyDescent="0.25"/>
    <row r="5" spans="1:7" ht="19.5" customHeight="1" x14ac:dyDescent="0.2">
      <c r="A5" s="189" t="s">
        <v>514</v>
      </c>
      <c r="B5" s="189"/>
      <c r="C5" s="189"/>
      <c r="D5" s="189"/>
      <c r="E5" s="189"/>
      <c r="F5" s="189"/>
      <c r="G5" s="189"/>
    </row>
    <row r="6" spans="1:7" ht="135" customHeight="1" x14ac:dyDescent="0.2">
      <c r="A6" s="190" t="s">
        <v>515</v>
      </c>
      <c r="B6" s="190"/>
      <c r="C6" s="190"/>
      <c r="D6" s="190"/>
      <c r="E6" s="190"/>
      <c r="F6" s="190"/>
      <c r="G6" s="190"/>
    </row>
    <row r="7" spans="1:7" ht="6" customHeight="1" x14ac:dyDescent="0.25"/>
    <row r="8" spans="1:7" ht="19.5" customHeight="1" x14ac:dyDescent="0.2">
      <c r="A8" s="189" t="s">
        <v>516</v>
      </c>
      <c r="B8" s="189"/>
      <c r="C8" s="189"/>
      <c r="D8" s="189"/>
      <c r="E8" s="189"/>
      <c r="F8" s="189"/>
      <c r="G8" s="189"/>
    </row>
    <row r="9" spans="1:7" ht="85.5" customHeight="1" x14ac:dyDescent="0.2">
      <c r="A9" s="191" t="s">
        <v>517</v>
      </c>
      <c r="B9" s="191"/>
      <c r="C9" s="191"/>
      <c r="D9" s="191"/>
      <c r="E9" s="191"/>
      <c r="F9" s="191"/>
      <c r="G9" s="191"/>
    </row>
    <row r="10" spans="1:7" ht="6" customHeight="1" x14ac:dyDescent="0.25"/>
    <row r="11" spans="1:7" ht="19.5" customHeight="1" x14ac:dyDescent="0.2">
      <c r="A11" s="189" t="s">
        <v>518</v>
      </c>
      <c r="B11" s="189"/>
      <c r="C11" s="189"/>
      <c r="D11" s="189"/>
      <c r="E11" s="189"/>
      <c r="F11" s="189"/>
      <c r="G11" s="189"/>
    </row>
    <row r="12" spans="1:7" ht="15" customHeight="1" x14ac:dyDescent="0.2">
      <c r="A12" s="68" t="s">
        <v>519</v>
      </c>
      <c r="B12" s="68" t="s">
        <v>520</v>
      </c>
      <c r="C12" s="192" t="s">
        <v>521</v>
      </c>
      <c r="D12" s="192"/>
      <c r="E12" s="192"/>
      <c r="F12" s="192"/>
      <c r="G12" s="192"/>
    </row>
    <row r="13" spans="1:7" ht="39.75" customHeight="1" x14ac:dyDescent="0.2">
      <c r="A13" s="69" t="s">
        <v>522</v>
      </c>
      <c r="B13" s="70" t="s">
        <v>523</v>
      </c>
      <c r="C13" s="193" t="s">
        <v>524</v>
      </c>
      <c r="D13" s="193"/>
      <c r="E13" s="193"/>
      <c r="F13" s="193"/>
      <c r="G13" s="193"/>
    </row>
    <row r="14" spans="1:7" ht="39.75" customHeight="1" x14ac:dyDescent="0.2">
      <c r="A14" s="69" t="s">
        <v>525</v>
      </c>
      <c r="B14" s="70" t="s">
        <v>526</v>
      </c>
      <c r="C14" s="193" t="s">
        <v>527</v>
      </c>
      <c r="D14" s="193"/>
      <c r="E14" s="193"/>
      <c r="F14" s="193"/>
      <c r="G14" s="193"/>
    </row>
    <row r="15" spans="1:7" ht="39.75" customHeight="1" x14ac:dyDescent="0.2">
      <c r="A15" s="69" t="s">
        <v>528</v>
      </c>
      <c r="B15" s="70" t="s">
        <v>529</v>
      </c>
      <c r="C15" s="193" t="s">
        <v>530</v>
      </c>
      <c r="D15" s="193"/>
      <c r="E15" s="193"/>
      <c r="F15" s="193"/>
      <c r="G15" s="193"/>
    </row>
    <row r="16" spans="1:7" ht="39.75" customHeight="1" x14ac:dyDescent="0.2">
      <c r="A16" s="69" t="s">
        <v>531</v>
      </c>
      <c r="B16" s="70" t="s">
        <v>532</v>
      </c>
      <c r="C16" s="193" t="s">
        <v>533</v>
      </c>
      <c r="D16" s="193"/>
      <c r="E16" s="193"/>
      <c r="F16" s="193"/>
      <c r="G16" s="193"/>
    </row>
    <row r="17" spans="1:7" ht="39.75" customHeight="1" x14ac:dyDescent="0.2">
      <c r="A17" s="69" t="s">
        <v>534</v>
      </c>
      <c r="B17" s="70" t="s">
        <v>535</v>
      </c>
      <c r="C17" s="193" t="s">
        <v>536</v>
      </c>
      <c r="D17" s="193"/>
      <c r="E17" s="193"/>
      <c r="F17" s="193"/>
      <c r="G17" s="193"/>
    </row>
    <row r="18" spans="1:7" ht="6" customHeight="1" x14ac:dyDescent="0.25"/>
    <row r="19" spans="1:7" ht="19.5" customHeight="1" x14ac:dyDescent="0.2">
      <c r="A19" s="189" t="s">
        <v>537</v>
      </c>
      <c r="B19" s="189"/>
      <c r="C19" s="189"/>
      <c r="D19" s="189"/>
      <c r="E19" s="189"/>
      <c r="F19" s="189"/>
      <c r="G19" s="189"/>
    </row>
    <row r="20" spans="1:7" ht="45.75" customHeight="1" x14ac:dyDescent="0.2">
      <c r="A20" s="71" t="s">
        <v>538</v>
      </c>
      <c r="B20" s="194" t="s">
        <v>539</v>
      </c>
      <c r="C20" s="194"/>
      <c r="D20" s="194"/>
      <c r="E20" s="194"/>
      <c r="F20" s="194"/>
      <c r="G20" s="194"/>
    </row>
    <row r="21" spans="1:7" ht="45.75" customHeight="1" x14ac:dyDescent="0.2">
      <c r="A21" s="71" t="s">
        <v>540</v>
      </c>
      <c r="B21" s="194" t="s">
        <v>541</v>
      </c>
      <c r="C21" s="194"/>
      <c r="D21" s="194"/>
      <c r="E21" s="194"/>
      <c r="F21" s="194"/>
      <c r="G21" s="194"/>
    </row>
    <row r="22" spans="1:7" ht="45.75" customHeight="1" x14ac:dyDescent="0.2">
      <c r="A22" s="71" t="s">
        <v>542</v>
      </c>
      <c r="B22" s="194" t="s">
        <v>543</v>
      </c>
      <c r="C22" s="194"/>
      <c r="D22" s="194"/>
      <c r="E22" s="194"/>
      <c r="F22" s="194"/>
      <c r="G22" s="194"/>
    </row>
    <row r="23" spans="1:7" ht="6" customHeight="1" x14ac:dyDescent="0.25"/>
    <row r="24" spans="1:7" ht="33.75" customHeight="1" x14ac:dyDescent="0.2">
      <c r="A24" s="195" t="s">
        <v>544</v>
      </c>
      <c r="B24" s="195"/>
      <c r="C24" s="195"/>
      <c r="D24" s="195"/>
      <c r="E24" s="195"/>
      <c r="F24" s="195"/>
      <c r="G24" s="195"/>
    </row>
  </sheetData>
  <mergeCells count="19">
    <mergeCell ref="B20:G20"/>
    <mergeCell ref="B21:G21"/>
    <mergeCell ref="B22:G22"/>
    <mergeCell ref="A24:G24"/>
    <mergeCell ref="C14:G14"/>
    <mergeCell ref="C15:G15"/>
    <mergeCell ref="C16:G16"/>
    <mergeCell ref="C17:G17"/>
    <mergeCell ref="A19:G19"/>
    <mergeCell ref="A8:G8"/>
    <mergeCell ref="A9:G9"/>
    <mergeCell ref="A11:G11"/>
    <mergeCell ref="C12:G12"/>
    <mergeCell ref="C13:G13"/>
    <mergeCell ref="A1:G1"/>
    <mergeCell ref="A2:G2"/>
    <mergeCell ref="F3:G3"/>
    <mergeCell ref="A5:G5"/>
    <mergeCell ref="A6:G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4A62A"/>
    <pageSetUpPr fitToPage="1"/>
  </sheetPr>
  <dimension ref="A1:F33"/>
  <sheetViews>
    <sheetView showGridLines="0" zoomScale="90" zoomScaleNormal="90" workbookViewId="0">
      <pane ySplit="3" topLeftCell="A19" activePane="bottomLeft" state="frozen"/>
      <selection pane="bottomLeft" activeCell="F1" sqref="F1"/>
    </sheetView>
  </sheetViews>
  <sheetFormatPr defaultColWidth="8.75" defaultRowHeight="15" x14ac:dyDescent="0.25"/>
  <cols>
    <col min="1" max="1" width="24" style="15" customWidth="1"/>
    <col min="2" max="2" width="63.375" style="15" customWidth="1"/>
    <col min="3" max="3" width="66.875" style="15" customWidth="1"/>
    <col min="4" max="4" width="61" style="15" customWidth="1"/>
    <col min="5" max="5" width="30" style="15" customWidth="1"/>
    <col min="6" max="6" width="18" style="15" customWidth="1"/>
  </cols>
  <sheetData>
    <row r="1" spans="1:6" ht="49.5" customHeight="1" x14ac:dyDescent="0.2">
      <c r="A1" s="196" t="s">
        <v>545</v>
      </c>
      <c r="B1" s="196"/>
      <c r="C1" s="196"/>
      <c r="D1" s="196"/>
      <c r="E1" s="196"/>
      <c r="F1" s="72"/>
    </row>
    <row r="2" spans="1:6" ht="55.5" customHeight="1" x14ac:dyDescent="0.2">
      <c r="A2" s="197" t="s">
        <v>546</v>
      </c>
      <c r="B2" s="197"/>
      <c r="C2" s="197"/>
      <c r="D2" s="197"/>
      <c r="E2" s="197"/>
      <c r="F2" s="197"/>
    </row>
    <row r="3" spans="1:6" ht="33.75" customHeight="1" x14ac:dyDescent="0.2">
      <c r="A3" s="43" t="s">
        <v>547</v>
      </c>
      <c r="B3" s="73" t="s">
        <v>548</v>
      </c>
      <c r="C3" s="16" t="s">
        <v>549</v>
      </c>
      <c r="D3" s="16" t="s">
        <v>550</v>
      </c>
      <c r="E3" s="43" t="s">
        <v>551</v>
      </c>
      <c r="F3" s="16" t="s">
        <v>552</v>
      </c>
    </row>
    <row r="4" spans="1:6" ht="25.5" customHeight="1" x14ac:dyDescent="0.2">
      <c r="A4" s="2" t="s">
        <v>553</v>
      </c>
      <c r="B4" s="2"/>
      <c r="C4" s="2"/>
      <c r="D4" s="2"/>
      <c r="E4" s="2"/>
      <c r="F4" s="2"/>
    </row>
    <row r="5" spans="1:6" ht="80.25" customHeight="1" x14ac:dyDescent="0.2">
      <c r="A5" s="22" t="s">
        <v>554</v>
      </c>
      <c r="B5" s="74" t="s">
        <v>555</v>
      </c>
      <c r="C5" s="75" t="s">
        <v>556</v>
      </c>
      <c r="D5" s="75" t="s">
        <v>557</v>
      </c>
      <c r="E5" s="28" t="s">
        <v>558</v>
      </c>
      <c r="F5" s="76" t="s">
        <v>559</v>
      </c>
    </row>
    <row r="6" spans="1:6" ht="80.25" customHeight="1" x14ac:dyDescent="0.2">
      <c r="A6" s="22" t="s">
        <v>560</v>
      </c>
      <c r="B6" s="74" t="s">
        <v>561</v>
      </c>
      <c r="C6" s="75" t="s">
        <v>562</v>
      </c>
      <c r="D6" s="75" t="s">
        <v>563</v>
      </c>
      <c r="E6" s="28" t="s">
        <v>564</v>
      </c>
      <c r="F6" s="76" t="s">
        <v>559</v>
      </c>
    </row>
    <row r="7" spans="1:6" ht="80.25" customHeight="1" x14ac:dyDescent="0.2">
      <c r="A7" s="22" t="s">
        <v>565</v>
      </c>
      <c r="B7" s="74" t="s">
        <v>566</v>
      </c>
      <c r="C7" s="75" t="s">
        <v>567</v>
      </c>
      <c r="D7" s="75" t="s">
        <v>568</v>
      </c>
      <c r="E7" s="28" t="s">
        <v>569</v>
      </c>
      <c r="F7" s="76" t="s">
        <v>559</v>
      </c>
    </row>
    <row r="8" spans="1:6" ht="80.25" customHeight="1" x14ac:dyDescent="0.2">
      <c r="A8" s="22" t="s">
        <v>570</v>
      </c>
      <c r="B8" s="74" t="s">
        <v>571</v>
      </c>
      <c r="C8" s="75" t="s">
        <v>572</v>
      </c>
      <c r="D8" s="75" t="s">
        <v>573</v>
      </c>
      <c r="E8" s="28" t="s">
        <v>574</v>
      </c>
      <c r="F8" s="76" t="s">
        <v>559</v>
      </c>
    </row>
    <row r="9" spans="1:6" ht="27.75" customHeight="1" x14ac:dyDescent="0.2">
      <c r="A9" s="4" t="s">
        <v>575</v>
      </c>
      <c r="B9" s="4"/>
      <c r="C9" s="4"/>
      <c r="D9" s="4"/>
      <c r="E9" s="4"/>
      <c r="F9" s="77" t="s">
        <v>576</v>
      </c>
    </row>
    <row r="10" spans="1:6" ht="96" customHeight="1" x14ac:dyDescent="0.2">
      <c r="A10" s="22" t="s">
        <v>577</v>
      </c>
      <c r="B10" s="74" t="s">
        <v>578</v>
      </c>
      <c r="C10" s="75" t="s">
        <v>579</v>
      </c>
      <c r="D10" s="75" t="s">
        <v>580</v>
      </c>
      <c r="E10" s="78" t="s">
        <v>581</v>
      </c>
      <c r="F10" s="79" t="s">
        <v>576</v>
      </c>
    </row>
    <row r="11" spans="1:6" ht="96" customHeight="1" x14ac:dyDescent="0.2">
      <c r="A11" s="22" t="s">
        <v>582</v>
      </c>
      <c r="B11" s="80">
        <v>55</v>
      </c>
      <c r="C11" s="75" t="s">
        <v>583</v>
      </c>
      <c r="D11" s="75" t="s">
        <v>584</v>
      </c>
      <c r="E11" s="78" t="s">
        <v>585</v>
      </c>
      <c r="F11" s="79" t="s">
        <v>576</v>
      </c>
    </row>
    <row r="12" spans="1:6" ht="96" customHeight="1" x14ac:dyDescent="0.2">
      <c r="A12" s="22" t="s">
        <v>586</v>
      </c>
      <c r="B12" s="80">
        <v>45</v>
      </c>
      <c r="C12" s="75" t="s">
        <v>587</v>
      </c>
      <c r="D12" s="75" t="s">
        <v>588</v>
      </c>
      <c r="E12" s="78" t="s">
        <v>589</v>
      </c>
      <c r="F12" s="79" t="s">
        <v>576</v>
      </c>
    </row>
    <row r="13" spans="1:6" ht="31.5" customHeight="1" x14ac:dyDescent="0.2">
      <c r="A13" s="198" t="s">
        <v>590</v>
      </c>
      <c r="B13" s="198"/>
      <c r="C13" s="198"/>
      <c r="D13" s="198"/>
      <c r="E13" s="198"/>
      <c r="F13" s="198"/>
    </row>
    <row r="14" spans="1:6" ht="25.5" customHeight="1" x14ac:dyDescent="0.2">
      <c r="A14" s="4" t="s">
        <v>591</v>
      </c>
      <c r="B14" s="4"/>
      <c r="C14" s="4"/>
      <c r="D14" s="4"/>
      <c r="E14" s="4"/>
      <c r="F14" s="4"/>
    </row>
    <row r="15" spans="1:6" ht="99.75" customHeight="1" x14ac:dyDescent="0.2">
      <c r="A15" s="22" t="s">
        <v>592</v>
      </c>
      <c r="B15" s="74" t="s">
        <v>593</v>
      </c>
      <c r="C15" s="75" t="s">
        <v>594</v>
      </c>
      <c r="D15" s="75" t="s">
        <v>595</v>
      </c>
      <c r="E15" s="28" t="s">
        <v>596</v>
      </c>
      <c r="F15" s="76" t="s">
        <v>559</v>
      </c>
    </row>
    <row r="16" spans="1:6" ht="109.5" customHeight="1" x14ac:dyDescent="0.2">
      <c r="A16" s="22" t="s">
        <v>597</v>
      </c>
      <c r="B16" s="74" t="s">
        <v>598</v>
      </c>
      <c r="C16" s="75" t="s">
        <v>599</v>
      </c>
      <c r="D16" s="75" t="s">
        <v>600</v>
      </c>
      <c r="E16" s="28" t="s">
        <v>601</v>
      </c>
      <c r="F16" s="76" t="s">
        <v>559</v>
      </c>
    </row>
    <row r="17" spans="1:6" ht="120" customHeight="1" x14ac:dyDescent="0.2">
      <c r="A17" s="22" t="s">
        <v>602</v>
      </c>
      <c r="B17" s="74" t="s">
        <v>603</v>
      </c>
      <c r="C17" s="75" t="s">
        <v>604</v>
      </c>
      <c r="D17" s="75" t="s">
        <v>605</v>
      </c>
      <c r="E17" s="28" t="s">
        <v>606</v>
      </c>
      <c r="F17" s="76" t="s">
        <v>559</v>
      </c>
    </row>
    <row r="18" spans="1:6" ht="25.5" customHeight="1" x14ac:dyDescent="0.2">
      <c r="A18" s="1" t="s">
        <v>607</v>
      </c>
      <c r="B18" s="1"/>
      <c r="C18" s="1"/>
      <c r="D18" s="1"/>
      <c r="E18" s="1"/>
      <c r="F18" s="1"/>
    </row>
    <row r="19" spans="1:6" ht="129.75" customHeight="1" x14ac:dyDescent="0.2">
      <c r="A19" s="22" t="s">
        <v>608</v>
      </c>
      <c r="B19" s="74" t="s">
        <v>609</v>
      </c>
      <c r="C19" s="75" t="s">
        <v>610</v>
      </c>
      <c r="D19" s="75" t="s">
        <v>611</v>
      </c>
      <c r="E19" s="78" t="s">
        <v>612</v>
      </c>
      <c r="F19" s="79" t="s">
        <v>576</v>
      </c>
    </row>
    <row r="20" spans="1:6" ht="109.5" customHeight="1" x14ac:dyDescent="0.2">
      <c r="A20" s="22" t="s">
        <v>613</v>
      </c>
      <c r="B20" s="74" t="s">
        <v>614</v>
      </c>
      <c r="C20" s="75" t="s">
        <v>615</v>
      </c>
      <c r="D20" s="75" t="s">
        <v>616</v>
      </c>
      <c r="E20" s="28" t="s">
        <v>617</v>
      </c>
      <c r="F20" s="76" t="s">
        <v>559</v>
      </c>
    </row>
    <row r="21" spans="1:6" ht="109.5" customHeight="1" x14ac:dyDescent="0.2">
      <c r="A21" s="22" t="s">
        <v>618</v>
      </c>
      <c r="B21" s="74" t="s">
        <v>619</v>
      </c>
      <c r="C21" s="75" t="s">
        <v>620</v>
      </c>
      <c r="D21" s="75" t="s">
        <v>621</v>
      </c>
      <c r="E21" s="28" t="s">
        <v>622</v>
      </c>
      <c r="F21" s="76" t="s">
        <v>559</v>
      </c>
    </row>
    <row r="22" spans="1:6" ht="25.5" customHeight="1" x14ac:dyDescent="0.2">
      <c r="A22" s="4" t="s">
        <v>623</v>
      </c>
      <c r="B22" s="4"/>
      <c r="C22" s="4"/>
      <c r="D22" s="4"/>
      <c r="E22" s="4"/>
      <c r="F22" s="4"/>
    </row>
    <row r="23" spans="1:6" ht="114.75" customHeight="1" x14ac:dyDescent="0.2">
      <c r="A23" s="22" t="s">
        <v>624</v>
      </c>
      <c r="B23" s="74" t="s">
        <v>625</v>
      </c>
      <c r="C23" s="75" t="s">
        <v>626</v>
      </c>
      <c r="D23" s="75" t="s">
        <v>627</v>
      </c>
      <c r="E23" s="28" t="s">
        <v>628</v>
      </c>
      <c r="F23" s="76" t="s">
        <v>559</v>
      </c>
    </row>
    <row r="24" spans="1:6" ht="114.75" customHeight="1" x14ac:dyDescent="0.2">
      <c r="A24" s="22" t="s">
        <v>629</v>
      </c>
      <c r="B24" s="74" t="s">
        <v>630</v>
      </c>
      <c r="C24" s="75" t="s">
        <v>631</v>
      </c>
      <c r="D24" s="75" t="s">
        <v>632</v>
      </c>
      <c r="E24" s="28" t="s">
        <v>633</v>
      </c>
      <c r="F24" s="76" t="s">
        <v>559</v>
      </c>
    </row>
    <row r="25" spans="1:6" ht="25.5" customHeight="1" x14ac:dyDescent="0.2">
      <c r="A25" s="199" t="s">
        <v>634</v>
      </c>
      <c r="B25" s="199"/>
      <c r="C25" s="199"/>
      <c r="D25" s="199"/>
      <c r="E25" s="199"/>
      <c r="F25" s="199"/>
    </row>
    <row r="26" spans="1:6" ht="157.5" customHeight="1" x14ac:dyDescent="0.2">
      <c r="A26" s="22" t="s">
        <v>635</v>
      </c>
      <c r="B26" s="74" t="s">
        <v>636</v>
      </c>
      <c r="C26" s="75" t="s">
        <v>637</v>
      </c>
      <c r="D26" s="75" t="s">
        <v>638</v>
      </c>
      <c r="E26" s="28" t="s">
        <v>639</v>
      </c>
      <c r="F26" s="76" t="s">
        <v>559</v>
      </c>
    </row>
    <row r="27" spans="1:6" ht="60" customHeight="1" x14ac:dyDescent="0.2">
      <c r="A27" s="22" t="s">
        <v>640</v>
      </c>
      <c r="B27" s="74" t="s">
        <v>641</v>
      </c>
      <c r="C27" s="75" t="s">
        <v>642</v>
      </c>
      <c r="D27" s="75" t="s">
        <v>643</v>
      </c>
      <c r="E27" s="28" t="s">
        <v>644</v>
      </c>
      <c r="F27" s="76" t="s">
        <v>559</v>
      </c>
    </row>
    <row r="28" spans="1:6" ht="126.75" customHeight="1" x14ac:dyDescent="0.2">
      <c r="A28" s="22" t="s">
        <v>645</v>
      </c>
      <c r="B28" s="74" t="s">
        <v>646</v>
      </c>
      <c r="C28" s="75" t="s">
        <v>647</v>
      </c>
      <c r="D28" s="75" t="s">
        <v>648</v>
      </c>
      <c r="E28" s="28" t="s">
        <v>649</v>
      </c>
      <c r="F28" s="76" t="s">
        <v>559</v>
      </c>
    </row>
    <row r="29" spans="1:6" ht="35.25" customHeight="1" x14ac:dyDescent="0.2">
      <c r="A29" s="81"/>
      <c r="B29" s="82"/>
      <c r="C29" s="82"/>
      <c r="D29" s="82"/>
      <c r="E29" s="82"/>
      <c r="F29" s="83"/>
    </row>
    <row r="30" spans="1:6" ht="54.75" customHeight="1" x14ac:dyDescent="0.2">
      <c r="A30" s="10" t="s">
        <v>40</v>
      </c>
      <c r="B30" s="10"/>
      <c r="C30" s="10"/>
      <c r="D30" s="10"/>
      <c r="E30" s="10"/>
      <c r="F30" s="10"/>
    </row>
    <row r="31" spans="1:6" ht="14.25" customHeight="1" x14ac:dyDescent="0.25"/>
    <row r="32" spans="1:6" ht="15" customHeight="1" x14ac:dyDescent="0.25">
      <c r="A32" s="84" t="s">
        <v>650</v>
      </c>
    </row>
    <row r="33" spans="1:5" ht="30" customHeight="1" x14ac:dyDescent="0.25">
      <c r="A33" s="63" t="s">
        <v>651</v>
      </c>
      <c r="B33" s="64" t="s">
        <v>652</v>
      </c>
      <c r="C33" s="65" t="s">
        <v>653</v>
      </c>
      <c r="D33" s="66" t="s">
        <v>654</v>
      </c>
      <c r="E33" s="67" t="s">
        <v>655</v>
      </c>
    </row>
  </sheetData>
  <mergeCells count="10">
    <mergeCell ref="A14:F14"/>
    <mergeCell ref="A18:F18"/>
    <mergeCell ref="A22:F22"/>
    <mergeCell ref="A25:F25"/>
    <mergeCell ref="A30:F30"/>
    <mergeCell ref="A1:E1"/>
    <mergeCell ref="A2:F2"/>
    <mergeCell ref="A4:F4"/>
    <mergeCell ref="A9:E9"/>
    <mergeCell ref="A13:F13"/>
  </mergeCells>
  <dataValidations count="5">
    <dataValidation type="list" allowBlank="1" showInputMessage="1" showErrorMessage="1" errorTitle="Segment Type" error="Pick a segment type — this drives the Dashboard, so it must match the list." promptTitle="Segment Type" prompt="Use the drop-down. Drives the Dashboard." sqref="B10" xr:uid="{00000000-0002-0000-0600-000000000000}">
      <formula1>"Retail-Dominant,DTC-Dominant,Balanced,Wholesale-Dominant"</formula1>
      <formula2>0</formula2>
    </dataValidation>
    <dataValidation type="whole" allowBlank="1" showInputMessage="1" showErrorMessage="1" errorTitle="Enter 0–100" error="Channel mix must be a whole number from 0 to 100.  Retail % + DTC % should total 100." promptTitle="Channel mix %" prompt="Whole number 0–100." sqref="B11:B12" xr:uid="{00000000-0002-0000-0600-000001000000}">
      <formula1>0</formula1>
      <formula2>100</formula2>
    </dataValidation>
    <dataValidation type="list" allowBlank="1" showInputMessage="1" showErrorMessage="1" errorTitle="Overall SC Maturity" error="Pick a maturity level — this drives the Dashboard, so it must match the list." promptTitle="Overall SC Maturity" prompt="Use the drop-down. Drives the Dashboard." sqref="B19" xr:uid="{00000000-0002-0000-0600-000002000000}">
      <formula1>"1-Ad Hoc,2-Defined,3-Managed,4-Integrated,5-Optimized"</formula1>
      <formula2>0</formula2>
    </dataValidation>
    <dataValidation type="list" allowBlank="1" sqref="B20" xr:uid="{00000000-0002-0000-0600-000003000000}">
      <formula1>"Weekly,Bi-weekly,Monthly,Quarterly,Ad Hoc"</formula1>
      <formula2>0</formula2>
    </dataValidation>
    <dataValidation type="list" allowBlank="1" sqref="B24" xr:uid="{00000000-0002-0000-0600-000004000000}">
      <formula1>"None,Spreadsheets only,Basic BI,Advanced BI,Predictive,AI-enabled"</formula1>
      <formula2>0</formula2>
    </dataValidation>
  </dataValidations>
  <pageMargins left="0.75" right="0.75" top="1" bottom="1" header="0.511811023622047" footer="0.511811023622047"/>
  <pageSetup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4A62A"/>
    <pageSetUpPr fitToPage="1"/>
  </sheetPr>
  <dimension ref="A1:L26"/>
  <sheetViews>
    <sheetView showGridLines="0" zoomScale="77" zoomScaleNormal="77" workbookViewId="0">
      <pane ySplit="4" topLeftCell="A5" activePane="bottomLeft" state="frozen"/>
      <selection pane="bottomLeft" activeCell="C5" sqref="C5"/>
    </sheetView>
  </sheetViews>
  <sheetFormatPr defaultColWidth="8.75" defaultRowHeight="15" x14ac:dyDescent="0.25"/>
  <cols>
    <col min="1" max="1" width="26" style="15" customWidth="1"/>
    <col min="2" max="2" width="18" style="15" customWidth="1"/>
    <col min="3" max="3" width="37.875" style="15" customWidth="1"/>
    <col min="4" max="4" width="16" style="15" customWidth="1"/>
    <col min="5" max="5" width="18.375" style="15" customWidth="1"/>
    <col min="6" max="6" width="24" style="15" customWidth="1"/>
    <col min="7" max="7" width="26" style="15" customWidth="1"/>
    <col min="8" max="8" width="16" style="15" customWidth="1"/>
    <col min="9" max="9" width="14" style="15" customWidth="1"/>
    <col min="10" max="10" width="29" style="15" customWidth="1"/>
    <col min="11" max="11" width="16" style="15" customWidth="1"/>
    <col min="12" max="12" width="12" style="15" customWidth="1"/>
  </cols>
  <sheetData>
    <row r="1" spans="1:12" ht="49.5" customHeight="1" x14ac:dyDescent="0.25">
      <c r="A1" s="196" t="s">
        <v>656</v>
      </c>
      <c r="B1" s="196"/>
      <c r="C1" s="196"/>
      <c r="D1" s="196"/>
      <c r="E1" s="196"/>
      <c r="F1" s="196"/>
      <c r="G1" s="196"/>
      <c r="H1" s="196"/>
      <c r="I1" s="196"/>
      <c r="J1" s="196"/>
      <c r="K1" s="196"/>
    </row>
    <row r="2" spans="1:12" ht="55.5" customHeight="1" x14ac:dyDescent="0.25">
      <c r="A2" s="13" t="s">
        <v>657</v>
      </c>
      <c r="B2" s="13"/>
      <c r="C2" s="13"/>
      <c r="D2" s="13"/>
      <c r="E2" s="13"/>
      <c r="F2" s="13"/>
      <c r="G2" s="13"/>
      <c r="H2" s="13"/>
      <c r="I2" s="13"/>
      <c r="J2" s="13"/>
      <c r="K2" s="13"/>
    </row>
    <row r="3" spans="1:12" ht="25.5" customHeight="1" x14ac:dyDescent="0.25">
      <c r="A3" s="200" t="s">
        <v>658</v>
      </c>
      <c r="B3" s="200"/>
      <c r="C3" s="200"/>
      <c r="D3" s="200"/>
      <c r="E3" s="200"/>
      <c r="F3" s="200"/>
      <c r="G3" s="200"/>
      <c r="H3" s="200"/>
      <c r="I3" s="200"/>
      <c r="J3" s="200"/>
      <c r="K3" s="200"/>
    </row>
    <row r="4" spans="1:12" ht="52.5" customHeight="1" x14ac:dyDescent="0.2">
      <c r="A4" s="38" t="s">
        <v>659</v>
      </c>
      <c r="B4" s="38" t="s">
        <v>660</v>
      </c>
      <c r="C4" s="38" t="s">
        <v>661</v>
      </c>
      <c r="D4" s="38" t="s">
        <v>662</v>
      </c>
      <c r="E4" s="38" t="s">
        <v>663</v>
      </c>
      <c r="F4" s="38" t="s">
        <v>664</v>
      </c>
      <c r="G4" s="38" t="s">
        <v>665</v>
      </c>
      <c r="H4" s="38" t="s">
        <v>666</v>
      </c>
      <c r="I4" s="38" t="s">
        <v>667</v>
      </c>
      <c r="J4" s="38" t="s">
        <v>668</v>
      </c>
      <c r="K4" s="35" t="s">
        <v>669</v>
      </c>
      <c r="L4" s="35" t="s">
        <v>670</v>
      </c>
    </row>
    <row r="5" spans="1:12" ht="54.75" customHeight="1" x14ac:dyDescent="0.2">
      <c r="A5" s="25" t="s">
        <v>425</v>
      </c>
      <c r="B5" s="27" t="s">
        <v>130</v>
      </c>
      <c r="C5" s="18" t="s">
        <v>671</v>
      </c>
      <c r="D5" s="85">
        <v>81</v>
      </c>
      <c r="E5" s="85">
        <v>94</v>
      </c>
      <c r="F5" s="28" t="s">
        <v>672</v>
      </c>
      <c r="G5" s="18" t="s">
        <v>673</v>
      </c>
      <c r="H5" s="86">
        <v>78</v>
      </c>
      <c r="I5" s="87" t="s">
        <v>674</v>
      </c>
      <c r="J5" s="88" t="s">
        <v>675</v>
      </c>
      <c r="K5" s="86">
        <v>97</v>
      </c>
      <c r="L5" s="89" t="s">
        <v>676</v>
      </c>
    </row>
    <row r="6" spans="1:12" ht="54.75" customHeight="1" x14ac:dyDescent="0.2">
      <c r="A6" s="25" t="s">
        <v>677</v>
      </c>
      <c r="B6" s="27" t="s">
        <v>130</v>
      </c>
      <c r="C6" s="18" t="s">
        <v>678</v>
      </c>
      <c r="D6" s="85">
        <v>83</v>
      </c>
      <c r="E6" s="85">
        <v>96</v>
      </c>
      <c r="F6" s="28" t="s">
        <v>224</v>
      </c>
      <c r="G6" s="18" t="s">
        <v>679</v>
      </c>
      <c r="H6" s="86">
        <v>80</v>
      </c>
      <c r="I6" s="87" t="s">
        <v>674</v>
      </c>
      <c r="J6" s="88" t="s">
        <v>680</v>
      </c>
      <c r="K6" s="86">
        <v>98</v>
      </c>
      <c r="L6" s="89" t="s">
        <v>676</v>
      </c>
    </row>
    <row r="7" spans="1:12" ht="54.75" customHeight="1" x14ac:dyDescent="0.2">
      <c r="A7" s="25" t="s">
        <v>681</v>
      </c>
      <c r="B7" s="27" t="s">
        <v>130</v>
      </c>
      <c r="C7" s="18" t="s">
        <v>682</v>
      </c>
      <c r="D7" s="85">
        <v>86</v>
      </c>
      <c r="E7" s="85">
        <v>95</v>
      </c>
      <c r="F7" s="28" t="s">
        <v>683</v>
      </c>
      <c r="G7" s="18" t="s">
        <v>684</v>
      </c>
      <c r="H7" s="86">
        <v>84</v>
      </c>
      <c r="I7" s="87" t="s">
        <v>674</v>
      </c>
      <c r="J7" s="88" t="s">
        <v>685</v>
      </c>
      <c r="K7" s="86">
        <v>98</v>
      </c>
      <c r="L7" s="89" t="s">
        <v>676</v>
      </c>
    </row>
    <row r="8" spans="1:12" ht="54.75" customHeight="1" x14ac:dyDescent="0.2">
      <c r="A8" s="25" t="s">
        <v>448</v>
      </c>
      <c r="B8" s="27" t="s">
        <v>130</v>
      </c>
      <c r="C8" s="18" t="s">
        <v>686</v>
      </c>
      <c r="D8" s="85">
        <v>2.8</v>
      </c>
      <c r="E8" s="85">
        <v>0.8</v>
      </c>
      <c r="F8" s="28" t="s">
        <v>294</v>
      </c>
      <c r="G8" s="18" t="s">
        <v>687</v>
      </c>
      <c r="H8" s="86">
        <v>3.2</v>
      </c>
      <c r="I8" s="87" t="s">
        <v>674</v>
      </c>
      <c r="J8" s="88" t="s">
        <v>688</v>
      </c>
      <c r="K8" s="86">
        <v>0.3</v>
      </c>
      <c r="L8" s="89" t="s">
        <v>676</v>
      </c>
    </row>
    <row r="9" spans="1:12" ht="54.75" customHeight="1" x14ac:dyDescent="0.2">
      <c r="A9" s="25" t="s">
        <v>689</v>
      </c>
      <c r="B9" s="27" t="s">
        <v>132</v>
      </c>
      <c r="C9" s="18" t="s">
        <v>690</v>
      </c>
      <c r="D9" s="90">
        <v>2.1</v>
      </c>
      <c r="E9" s="90">
        <v>1</v>
      </c>
      <c r="F9" s="28" t="s">
        <v>294</v>
      </c>
      <c r="G9" s="18" t="s">
        <v>691</v>
      </c>
      <c r="H9" s="91">
        <v>2.2999999999999998</v>
      </c>
      <c r="I9" s="87" t="s">
        <v>674</v>
      </c>
      <c r="J9" s="88" t="s">
        <v>692</v>
      </c>
      <c r="K9" s="92" t="s">
        <v>693</v>
      </c>
      <c r="L9" s="89" t="s">
        <v>694</v>
      </c>
    </row>
    <row r="10" spans="1:12" ht="54.75" customHeight="1" x14ac:dyDescent="0.2">
      <c r="A10" s="25" t="s">
        <v>695</v>
      </c>
      <c r="B10" s="27" t="s">
        <v>132</v>
      </c>
      <c r="C10" s="18" t="s">
        <v>696</v>
      </c>
      <c r="D10" s="90">
        <v>8</v>
      </c>
      <c r="E10" s="90">
        <v>4</v>
      </c>
      <c r="F10" s="28" t="s">
        <v>697</v>
      </c>
      <c r="G10" s="18" t="s">
        <v>698</v>
      </c>
      <c r="H10" s="91">
        <v>9</v>
      </c>
      <c r="I10" s="87" t="s">
        <v>674</v>
      </c>
      <c r="J10" s="88" t="s">
        <v>699</v>
      </c>
      <c r="K10" s="91">
        <v>2</v>
      </c>
      <c r="L10" s="89" t="s">
        <v>694</v>
      </c>
    </row>
    <row r="11" spans="1:12" ht="54.75" customHeight="1" x14ac:dyDescent="0.2">
      <c r="A11" s="25" t="s">
        <v>700</v>
      </c>
      <c r="B11" s="27" t="s">
        <v>132</v>
      </c>
      <c r="C11" s="18" t="s">
        <v>701</v>
      </c>
      <c r="D11" s="93">
        <v>16</v>
      </c>
      <c r="E11" s="93">
        <v>10</v>
      </c>
      <c r="F11" s="28" t="s">
        <v>214</v>
      </c>
      <c r="G11" s="18" t="s">
        <v>702</v>
      </c>
      <c r="H11" s="94">
        <v>17</v>
      </c>
      <c r="I11" s="87" t="s">
        <v>674</v>
      </c>
      <c r="J11" s="88" t="s">
        <v>703</v>
      </c>
      <c r="K11" s="94">
        <v>8</v>
      </c>
      <c r="L11" s="89" t="s">
        <v>704</v>
      </c>
    </row>
    <row r="12" spans="1:12" ht="54.75" customHeight="1" x14ac:dyDescent="0.2">
      <c r="A12" s="25" t="s">
        <v>705</v>
      </c>
      <c r="B12" s="31" t="s">
        <v>706</v>
      </c>
      <c r="C12" s="18" t="s">
        <v>707</v>
      </c>
      <c r="D12" s="85">
        <v>40</v>
      </c>
      <c r="E12" s="85">
        <v>22</v>
      </c>
      <c r="F12" s="28" t="s">
        <v>204</v>
      </c>
      <c r="G12" s="18" t="s">
        <v>708</v>
      </c>
      <c r="H12" s="86">
        <v>43</v>
      </c>
      <c r="I12" s="87" t="s">
        <v>674</v>
      </c>
      <c r="J12" s="88" t="s">
        <v>709</v>
      </c>
      <c r="K12" s="86">
        <v>15</v>
      </c>
      <c r="L12" s="89" t="s">
        <v>676</v>
      </c>
    </row>
    <row r="13" spans="1:12" ht="54.75" customHeight="1" x14ac:dyDescent="0.2">
      <c r="A13" s="25" t="s">
        <v>710</v>
      </c>
      <c r="B13" s="31" t="s">
        <v>106</v>
      </c>
      <c r="C13" s="18" t="s">
        <v>711</v>
      </c>
      <c r="D13" s="85">
        <v>12</v>
      </c>
      <c r="E13" s="85">
        <v>25</v>
      </c>
      <c r="F13" s="28" t="s">
        <v>712</v>
      </c>
      <c r="G13" s="18" t="s">
        <v>713</v>
      </c>
      <c r="H13" s="86">
        <v>12</v>
      </c>
      <c r="I13" s="95" t="s">
        <v>714</v>
      </c>
      <c r="J13" s="88" t="s">
        <v>715</v>
      </c>
      <c r="K13" s="86">
        <v>40</v>
      </c>
      <c r="L13" s="89" t="s">
        <v>676</v>
      </c>
    </row>
    <row r="14" spans="1:12" ht="54.75" customHeight="1" x14ac:dyDescent="0.2">
      <c r="A14" s="39" t="s">
        <v>716</v>
      </c>
      <c r="B14" s="44" t="s">
        <v>114</v>
      </c>
      <c r="C14" s="18" t="s">
        <v>717</v>
      </c>
      <c r="D14" s="85">
        <v>24</v>
      </c>
      <c r="E14" s="85">
        <v>18</v>
      </c>
      <c r="F14" s="37" t="s">
        <v>718</v>
      </c>
      <c r="G14" s="18" t="s">
        <v>719</v>
      </c>
      <c r="H14" s="86">
        <v>25</v>
      </c>
      <c r="I14" s="87" t="s">
        <v>674</v>
      </c>
      <c r="J14" s="88" t="s">
        <v>720</v>
      </c>
      <c r="K14" s="86">
        <v>14</v>
      </c>
      <c r="L14" s="89" t="s">
        <v>676</v>
      </c>
    </row>
    <row r="15" spans="1:12" ht="54.75" customHeight="1" x14ac:dyDescent="0.2">
      <c r="A15" s="39" t="s">
        <v>721</v>
      </c>
      <c r="B15" s="44" t="s">
        <v>114</v>
      </c>
      <c r="C15" s="18" t="s">
        <v>722</v>
      </c>
      <c r="D15" s="96">
        <v>1.65</v>
      </c>
      <c r="E15" s="96">
        <v>1.2</v>
      </c>
      <c r="F15" s="37" t="s">
        <v>723</v>
      </c>
      <c r="G15" s="18" t="s">
        <v>724</v>
      </c>
      <c r="H15" s="97">
        <v>1.72</v>
      </c>
      <c r="I15" s="87" t="s">
        <v>674</v>
      </c>
      <c r="J15" s="88" t="s">
        <v>725</v>
      </c>
      <c r="K15" s="97">
        <v>0.9</v>
      </c>
      <c r="L15" s="89" t="s">
        <v>726</v>
      </c>
    </row>
    <row r="16" spans="1:12" ht="54.75" customHeight="1" x14ac:dyDescent="0.2">
      <c r="A16" s="39" t="s">
        <v>727</v>
      </c>
      <c r="B16" s="44" t="s">
        <v>728</v>
      </c>
      <c r="C16" s="18" t="s">
        <v>729</v>
      </c>
      <c r="D16" s="85">
        <v>2.8</v>
      </c>
      <c r="E16" s="85">
        <v>0.8</v>
      </c>
      <c r="F16" s="37" t="s">
        <v>294</v>
      </c>
      <c r="G16" s="18" t="s">
        <v>730</v>
      </c>
      <c r="H16" s="86">
        <v>3.2</v>
      </c>
      <c r="I16" s="87" t="s">
        <v>674</v>
      </c>
      <c r="J16" s="88" t="s">
        <v>731</v>
      </c>
      <c r="K16" s="86">
        <v>0.3</v>
      </c>
      <c r="L16" s="89" t="s">
        <v>676</v>
      </c>
    </row>
    <row r="17" spans="1:12" ht="54.75" customHeight="1" x14ac:dyDescent="0.2">
      <c r="A17" s="39" t="s">
        <v>453</v>
      </c>
      <c r="B17" s="44" t="s">
        <v>728</v>
      </c>
      <c r="C17" s="18" t="s">
        <v>732</v>
      </c>
      <c r="D17" s="85">
        <v>8.5</v>
      </c>
      <c r="E17" s="85">
        <v>5</v>
      </c>
      <c r="F17" s="37" t="s">
        <v>229</v>
      </c>
      <c r="G17" s="18" t="s">
        <v>733</v>
      </c>
      <c r="H17" s="86">
        <v>9</v>
      </c>
      <c r="I17" s="87" t="s">
        <v>674</v>
      </c>
      <c r="J17" s="88" t="s">
        <v>734</v>
      </c>
      <c r="K17" s="86">
        <v>3.5</v>
      </c>
      <c r="L17" s="89" t="s">
        <v>676</v>
      </c>
    </row>
    <row r="18" spans="1:12" ht="54.75" customHeight="1" x14ac:dyDescent="0.2">
      <c r="A18" s="26" t="s">
        <v>442</v>
      </c>
      <c r="B18" s="30" t="s">
        <v>112</v>
      </c>
      <c r="C18" s="18" t="s">
        <v>735</v>
      </c>
      <c r="D18" s="90">
        <v>82</v>
      </c>
      <c r="E18" s="90">
        <v>55</v>
      </c>
      <c r="F18" s="18" t="s">
        <v>736</v>
      </c>
      <c r="G18" s="18" t="s">
        <v>737</v>
      </c>
      <c r="H18" s="91">
        <v>86</v>
      </c>
      <c r="I18" s="87" t="s">
        <v>674</v>
      </c>
      <c r="J18" s="88" t="s">
        <v>738</v>
      </c>
      <c r="K18" s="91">
        <v>42</v>
      </c>
      <c r="L18" s="89" t="s">
        <v>694</v>
      </c>
    </row>
    <row r="19" spans="1:12" ht="54.75" customHeight="1" x14ac:dyDescent="0.2">
      <c r="A19" s="26" t="s">
        <v>465</v>
      </c>
      <c r="B19" s="30" t="s">
        <v>112</v>
      </c>
      <c r="C19" s="18" t="s">
        <v>739</v>
      </c>
      <c r="D19" s="98">
        <v>4.4000000000000004</v>
      </c>
      <c r="E19" s="98">
        <v>6.5</v>
      </c>
      <c r="F19" s="18" t="s">
        <v>683</v>
      </c>
      <c r="G19" s="18" t="s">
        <v>740</v>
      </c>
      <c r="H19" s="99">
        <v>4.2</v>
      </c>
      <c r="I19" s="87" t="s">
        <v>674</v>
      </c>
      <c r="J19" s="88" t="s">
        <v>741</v>
      </c>
      <c r="K19" s="99">
        <v>8.6999999999999993</v>
      </c>
      <c r="L19" s="89" t="s">
        <v>742</v>
      </c>
    </row>
    <row r="20" spans="1:12" ht="54.75" customHeight="1" x14ac:dyDescent="0.2">
      <c r="A20" s="26" t="s">
        <v>743</v>
      </c>
      <c r="B20" s="30" t="s">
        <v>112</v>
      </c>
      <c r="C20" s="18" t="s">
        <v>744</v>
      </c>
      <c r="D20" s="90">
        <v>88</v>
      </c>
      <c r="E20" s="90">
        <v>60</v>
      </c>
      <c r="F20" s="18" t="s">
        <v>745</v>
      </c>
      <c r="G20" s="18" t="s">
        <v>719</v>
      </c>
      <c r="H20" s="91">
        <v>92</v>
      </c>
      <c r="I20" s="87" t="s">
        <v>674</v>
      </c>
      <c r="J20" s="88" t="s">
        <v>746</v>
      </c>
      <c r="K20" s="91">
        <v>45</v>
      </c>
      <c r="L20" s="89" t="s">
        <v>694</v>
      </c>
    </row>
    <row r="21" spans="1:12" ht="54.75" customHeight="1" x14ac:dyDescent="0.2">
      <c r="A21" s="26" t="s">
        <v>747</v>
      </c>
      <c r="B21" s="100" t="s">
        <v>118</v>
      </c>
      <c r="C21" s="18" t="s">
        <v>748</v>
      </c>
      <c r="D21" s="85">
        <v>38</v>
      </c>
      <c r="E21" s="85">
        <v>70</v>
      </c>
      <c r="F21" s="18" t="s">
        <v>723</v>
      </c>
      <c r="G21" s="18" t="s">
        <v>749</v>
      </c>
      <c r="H21" s="86">
        <v>35</v>
      </c>
      <c r="I21" s="95" t="s">
        <v>674</v>
      </c>
      <c r="J21" s="88" t="s">
        <v>750</v>
      </c>
      <c r="K21" s="86">
        <v>90</v>
      </c>
      <c r="L21" s="89" t="s">
        <v>676</v>
      </c>
    </row>
    <row r="22" spans="1:12" ht="54.75" customHeight="1" x14ac:dyDescent="0.2">
      <c r="A22" s="26" t="s">
        <v>751</v>
      </c>
      <c r="B22" s="100" t="s">
        <v>142</v>
      </c>
      <c r="C22" s="18" t="s">
        <v>752</v>
      </c>
      <c r="D22" s="85">
        <v>48</v>
      </c>
      <c r="E22" s="85">
        <v>90</v>
      </c>
      <c r="F22" s="18" t="s">
        <v>214</v>
      </c>
      <c r="G22" s="18" t="s">
        <v>753</v>
      </c>
      <c r="H22" s="86">
        <v>45</v>
      </c>
      <c r="I22" s="87" t="s">
        <v>674</v>
      </c>
      <c r="J22" s="88" t="s">
        <v>754</v>
      </c>
      <c r="K22" s="86">
        <v>95</v>
      </c>
      <c r="L22" s="89" t="s">
        <v>676</v>
      </c>
    </row>
    <row r="23" spans="1:12" ht="54.75" customHeight="1" x14ac:dyDescent="0.25">
      <c r="A23" s="10" t="s">
        <v>40</v>
      </c>
      <c r="B23" s="10"/>
      <c r="C23" s="10"/>
      <c r="D23" s="10"/>
      <c r="E23" s="10"/>
      <c r="F23" s="10"/>
      <c r="G23" s="10"/>
      <c r="H23" s="10"/>
      <c r="I23" s="10"/>
      <c r="J23" s="10"/>
      <c r="K23" s="10"/>
    </row>
    <row r="24" spans="1:12" ht="14.25" customHeight="1" x14ac:dyDescent="0.25"/>
    <row r="25" spans="1:12" ht="15" customHeight="1" x14ac:dyDescent="0.25">
      <c r="A25" s="84" t="s">
        <v>650</v>
      </c>
    </row>
    <row r="26" spans="1:12" ht="30" customHeight="1" x14ac:dyDescent="0.25">
      <c r="A26" s="63" t="s">
        <v>651</v>
      </c>
      <c r="B26" s="64" t="s">
        <v>652</v>
      </c>
      <c r="C26" s="65" t="s">
        <v>653</v>
      </c>
      <c r="D26" s="66" t="s">
        <v>654</v>
      </c>
      <c r="E26" s="67" t="s">
        <v>655</v>
      </c>
    </row>
  </sheetData>
  <mergeCells count="4">
    <mergeCell ref="A1:K1"/>
    <mergeCell ref="A2:K2"/>
    <mergeCell ref="A3:K3"/>
    <mergeCell ref="A23:K23"/>
  </mergeCells>
  <dataValidations count="3">
    <dataValidation type="list" allowBlank="1" sqref="I5:I22" xr:uid="{00000000-0002-0000-0700-000000000000}">
      <formula1>"↑ Improving,↓ Declining,→ Flat"</formula1>
      <formula2>0</formula2>
    </dataValidation>
    <dataValidation type="decimal" allowBlank="1" showInputMessage="1" showErrorMessage="1" errorTitle="Enter 0–100" error="Percentage metric: enter a number 0 to 100. Do NOT type %, the unit shows automatically." promptTitle="Percentage (0–100)" prompt="Type a number 0–100." sqref="D5:E8 D12:E14 D16:E17 D21:E22" xr:uid="{00000000-0002-0000-0700-000001000000}">
      <formula1>0</formula1>
      <formula2>100</formula2>
    </dataValidation>
    <dataValidation type="decimal" operator="greaterThanOrEqual" allowBlank="1" showInputMessage="1" showErrorMessage="1" errorTitle="Enter a number ≥ 0" error="Enter a non-negative number only. Do NOT type the unit (see the UNIT column)." promptTitle="Numeric value" prompt="Type a number (no unit text)." sqref="D9:E11 D15:E15 D18:E20" xr:uid="{00000000-0002-0000-0700-000002000000}">
      <formula1>0</formula1>
      <formula2>0</formula2>
    </dataValidation>
  </dataValidations>
  <pageMargins left="0.5" right="0.5" top="0.6" bottom="0.6" header="0.511811023622047" footer="0.511811023622047"/>
  <pageSetup paperSize="9"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4A62A"/>
    <pageSetUpPr fitToPage="1"/>
  </sheetPr>
  <dimension ref="A1:G33"/>
  <sheetViews>
    <sheetView showGridLines="0" zoomScale="70" zoomScaleNormal="70" workbookViewId="0">
      <pane ySplit="3" topLeftCell="A20" activePane="bottomLeft" state="frozen"/>
      <selection pane="bottomLeft" activeCell="A32" sqref="A32"/>
    </sheetView>
  </sheetViews>
  <sheetFormatPr defaultColWidth="8.75" defaultRowHeight="15" x14ac:dyDescent="0.25"/>
  <cols>
    <col min="1" max="1" width="55.75" style="15" customWidth="1"/>
    <col min="2" max="7" width="18" style="15" customWidth="1"/>
  </cols>
  <sheetData>
    <row r="1" spans="1:7" ht="49.5" customHeight="1" x14ac:dyDescent="0.2">
      <c r="A1" s="196" t="s">
        <v>755</v>
      </c>
      <c r="B1" s="196"/>
      <c r="C1" s="196"/>
      <c r="D1" s="196"/>
      <c r="E1" s="196"/>
      <c r="F1" s="196"/>
      <c r="G1" s="196"/>
    </row>
    <row r="2" spans="1:7" ht="55.5" customHeight="1" x14ac:dyDescent="0.2">
      <c r="A2" s="13" t="s">
        <v>756</v>
      </c>
      <c r="B2" s="13"/>
      <c r="C2" s="13"/>
      <c r="D2" s="13"/>
      <c r="E2" s="13"/>
      <c r="F2" s="13"/>
      <c r="G2" s="13"/>
    </row>
    <row r="3" spans="1:7" ht="54.75" customHeight="1" x14ac:dyDescent="0.2">
      <c r="A3" s="162" t="s">
        <v>757</v>
      </c>
      <c r="B3" s="162"/>
      <c r="C3" s="162"/>
      <c r="D3" s="162"/>
      <c r="E3" s="162"/>
      <c r="F3" s="162"/>
      <c r="G3" s="162"/>
    </row>
    <row r="4" spans="1:7" ht="14.25" customHeight="1" x14ac:dyDescent="0.25"/>
    <row r="5" spans="1:7" ht="99.75" customHeight="1" x14ac:dyDescent="0.2">
      <c r="A5" s="16" t="s">
        <v>758</v>
      </c>
      <c r="B5" s="101" t="s">
        <v>759</v>
      </c>
      <c r="C5" s="101" t="s">
        <v>760</v>
      </c>
      <c r="D5" s="101" t="s">
        <v>761</v>
      </c>
      <c r="E5" s="101" t="s">
        <v>762</v>
      </c>
      <c r="F5" s="102" t="s">
        <v>763</v>
      </c>
      <c r="G5" s="102" t="s">
        <v>764</v>
      </c>
    </row>
    <row r="6" spans="1:7" ht="24" customHeight="1" x14ac:dyDescent="0.2">
      <c r="A6" s="201" t="s">
        <v>765</v>
      </c>
      <c r="B6" s="201"/>
      <c r="C6" s="201"/>
      <c r="D6" s="201"/>
      <c r="E6" s="201"/>
      <c r="F6" s="201"/>
      <c r="G6" s="201"/>
    </row>
    <row r="7" spans="1:7" ht="51.75" customHeight="1" x14ac:dyDescent="0.2">
      <c r="A7" s="103" t="s">
        <v>766</v>
      </c>
      <c r="B7" s="104">
        <v>3.5</v>
      </c>
      <c r="C7" s="104">
        <v>3.5</v>
      </c>
      <c r="D7" s="104">
        <v>3</v>
      </c>
      <c r="E7" s="104">
        <v>4</v>
      </c>
      <c r="F7" s="104">
        <v>4</v>
      </c>
      <c r="G7" s="105" t="s">
        <v>767</v>
      </c>
    </row>
    <row r="8" spans="1:7" ht="51.75" customHeight="1" x14ac:dyDescent="0.2">
      <c r="A8" s="103" t="s">
        <v>768</v>
      </c>
      <c r="B8" s="104">
        <v>3.5</v>
      </c>
      <c r="C8" s="104">
        <v>3.5</v>
      </c>
      <c r="D8" s="104">
        <v>3</v>
      </c>
      <c r="E8" s="104">
        <v>4.5</v>
      </c>
      <c r="F8" s="104">
        <v>4</v>
      </c>
      <c r="G8" s="105" t="s">
        <v>767</v>
      </c>
    </row>
    <row r="9" spans="1:7" ht="51.75" customHeight="1" x14ac:dyDescent="0.2">
      <c r="A9" s="103" t="s">
        <v>769</v>
      </c>
      <c r="B9" s="104">
        <v>3</v>
      </c>
      <c r="C9" s="104">
        <v>4</v>
      </c>
      <c r="D9" s="104">
        <v>3.5</v>
      </c>
      <c r="E9" s="104">
        <v>4.5</v>
      </c>
      <c r="F9" s="104">
        <v>4</v>
      </c>
      <c r="G9" s="105" t="s">
        <v>767</v>
      </c>
    </row>
    <row r="10" spans="1:7" ht="24" customHeight="1" x14ac:dyDescent="0.2">
      <c r="A10" s="201" t="s">
        <v>770</v>
      </c>
      <c r="B10" s="201"/>
      <c r="C10" s="201"/>
      <c r="D10" s="201"/>
      <c r="E10" s="201"/>
      <c r="F10" s="201"/>
      <c r="G10" s="201"/>
    </row>
    <row r="11" spans="1:7" ht="51.75" customHeight="1" x14ac:dyDescent="0.2">
      <c r="A11" s="103" t="s">
        <v>771</v>
      </c>
      <c r="B11" s="104">
        <v>2.5</v>
      </c>
      <c r="C11" s="104">
        <v>3</v>
      </c>
      <c r="D11" s="104">
        <v>3.5</v>
      </c>
      <c r="E11" s="104">
        <v>4</v>
      </c>
      <c r="F11" s="104">
        <v>4</v>
      </c>
      <c r="G11" s="105" t="s">
        <v>767</v>
      </c>
    </row>
    <row r="12" spans="1:7" ht="51.75" customHeight="1" x14ac:dyDescent="0.2">
      <c r="A12" s="103" t="s">
        <v>772</v>
      </c>
      <c r="B12" s="104">
        <v>3</v>
      </c>
      <c r="C12" s="104">
        <v>3.5</v>
      </c>
      <c r="D12" s="104">
        <v>3</v>
      </c>
      <c r="E12" s="104">
        <v>4.5</v>
      </c>
      <c r="F12" s="104">
        <v>4</v>
      </c>
      <c r="G12" s="105" t="s">
        <v>767</v>
      </c>
    </row>
    <row r="13" spans="1:7" ht="24" customHeight="1" x14ac:dyDescent="0.2">
      <c r="A13" s="201" t="s">
        <v>773</v>
      </c>
      <c r="B13" s="201"/>
      <c r="C13" s="201"/>
      <c r="D13" s="201"/>
      <c r="E13" s="201"/>
      <c r="F13" s="201"/>
      <c r="G13" s="201"/>
    </row>
    <row r="14" spans="1:7" ht="51.75" customHeight="1" x14ac:dyDescent="0.2">
      <c r="A14" s="103" t="s">
        <v>774</v>
      </c>
      <c r="B14" s="104">
        <v>4</v>
      </c>
      <c r="C14" s="104">
        <v>4</v>
      </c>
      <c r="D14" s="104">
        <v>4.5</v>
      </c>
      <c r="E14" s="104">
        <v>3.5</v>
      </c>
      <c r="F14" s="104">
        <v>3.5</v>
      </c>
      <c r="G14" s="105" t="s">
        <v>775</v>
      </c>
    </row>
    <row r="15" spans="1:7" ht="51.75" customHeight="1" x14ac:dyDescent="0.2">
      <c r="A15" s="103" t="s">
        <v>776</v>
      </c>
      <c r="B15" s="104">
        <v>4</v>
      </c>
      <c r="C15" s="104">
        <v>4.5</v>
      </c>
      <c r="D15" s="104">
        <v>4.5</v>
      </c>
      <c r="E15" s="104">
        <v>5</v>
      </c>
      <c r="F15" s="104">
        <v>4</v>
      </c>
      <c r="G15" s="105" t="s">
        <v>775</v>
      </c>
    </row>
    <row r="16" spans="1:7" ht="24" customHeight="1" x14ac:dyDescent="0.2">
      <c r="A16" s="201" t="s">
        <v>777</v>
      </c>
      <c r="B16" s="201"/>
      <c r="C16" s="201"/>
      <c r="D16" s="201"/>
      <c r="E16" s="201"/>
      <c r="F16" s="201"/>
      <c r="G16" s="201"/>
    </row>
    <row r="17" spans="1:7" ht="51.75" customHeight="1" x14ac:dyDescent="0.2">
      <c r="A17" s="103" t="s">
        <v>778</v>
      </c>
      <c r="B17" s="104">
        <v>3.5</v>
      </c>
      <c r="C17" s="104">
        <v>4</v>
      </c>
      <c r="D17" s="104">
        <v>3.5</v>
      </c>
      <c r="E17" s="104">
        <v>4.5</v>
      </c>
      <c r="F17" s="104">
        <v>3.5</v>
      </c>
      <c r="G17" s="105" t="s">
        <v>767</v>
      </c>
    </row>
    <row r="18" spans="1:7" ht="51.75" customHeight="1" x14ac:dyDescent="0.2">
      <c r="A18" s="103" t="s">
        <v>779</v>
      </c>
      <c r="B18" s="104">
        <v>2.5</v>
      </c>
      <c r="C18" s="104">
        <v>3</v>
      </c>
      <c r="D18" s="104">
        <v>2.5</v>
      </c>
      <c r="E18" s="104">
        <v>4</v>
      </c>
      <c r="F18" s="104">
        <v>4</v>
      </c>
      <c r="G18" s="105" t="s">
        <v>780</v>
      </c>
    </row>
    <row r="19" spans="1:7" ht="51.75" customHeight="1" x14ac:dyDescent="0.2">
      <c r="A19" s="103" t="s">
        <v>781</v>
      </c>
      <c r="B19" s="104">
        <v>2.5</v>
      </c>
      <c r="C19" s="104">
        <v>2.5</v>
      </c>
      <c r="D19" s="104">
        <v>2</v>
      </c>
      <c r="E19" s="104">
        <v>4</v>
      </c>
      <c r="F19" s="104">
        <v>3</v>
      </c>
      <c r="G19" s="105" t="s">
        <v>780</v>
      </c>
    </row>
    <row r="20" spans="1:7" ht="51.75" customHeight="1" x14ac:dyDescent="0.2">
      <c r="A20" s="103" t="s">
        <v>782</v>
      </c>
      <c r="B20" s="104">
        <v>3.5</v>
      </c>
      <c r="C20" s="104">
        <v>3.5</v>
      </c>
      <c r="D20" s="104">
        <v>3</v>
      </c>
      <c r="E20" s="104">
        <v>4.5</v>
      </c>
      <c r="F20" s="104">
        <v>4</v>
      </c>
      <c r="G20" s="105" t="s">
        <v>767</v>
      </c>
    </row>
    <row r="21" spans="1:7" ht="39.75" customHeight="1" x14ac:dyDescent="0.2">
      <c r="A21" s="106" t="s">
        <v>783</v>
      </c>
      <c r="B21" s="107">
        <f>ROUND(B7*0.2+B8*0.1+B9*0.1+B11*0.15+B12*0.1+B14*0.1+B15*0.05+B17*0.05+B18*0.08+B19*0.04+B20*0.03,2)</f>
        <v>3.21</v>
      </c>
      <c r="C21" s="107">
        <f>ROUND(C7*0.2+C8*0.1+C9*0.1+C11*0.15+C12*0.1+C14*0.1+C15*0.05+C17*0.05+C18*0.08+C19*0.04+C20*0.03,2)</f>
        <v>3.52</v>
      </c>
      <c r="D21" s="107">
        <f>ROUND(D7*0.2+D8*0.1+D9*0.1+D11*0.15+D12*0.1+D14*0.1+D15*0.05+D17*0.05+D18*0.08+D19*0.04+D20*0.03,2)</f>
        <v>3.3</v>
      </c>
      <c r="E21" s="107">
        <f>ROUND(E7*0.2+E8*0.1+E9*0.1+E11*0.15+E12*0.1+E14*0.1+E15*0.05+E17*0.05+E18*0.08+E19*0.04+E20*0.03,2)</f>
        <v>4.1900000000000004</v>
      </c>
      <c r="F21" s="108" t="s">
        <v>784</v>
      </c>
      <c r="G21" s="108" t="s">
        <v>785</v>
      </c>
    </row>
    <row r="22" spans="1:7" ht="49.5" customHeight="1" x14ac:dyDescent="0.2">
      <c r="A22" s="109" t="s">
        <v>786</v>
      </c>
      <c r="B22" s="110" t="str">
        <f>IF(B21&gt;=3.8,"ON TRACK",IF(B21&gt;=3.3,"MONITOR","ACTION REQUIRED"))&amp;CHAR(10)&amp;"Lowest overall — lead-time (2.5), labor (2.5) and BCP (2.5) all need action"</f>
        <v>ACTION REQUIRED
Lowest overall — lead-time (2.5), labor (2.5) and BCP (2.5) all need action</v>
      </c>
      <c r="C22" s="110" t="str">
        <f>IF(C21&gt;=3.8,"ON TRACK",IF(C21&gt;=3.3,"MONITOR","ACTION REQUIRED"))&amp;CHAR(10)&amp;"Below 3.8 target — BCP gap (2.5) and labor audit outstanding"</f>
        <v>MONITOR
Below 3.8 target — BCP gap (2.5) and labor audit outstanding</v>
      </c>
      <c r="D22" s="110" t="str">
        <f>IF(D21&gt;=3.8,"ON TRACK",IF(D21&gt;=3.3,"MONITOR","ACTION REQUIRED"))&amp;CHAR(10)&amp;"Weakest OTD (3.0) and BCP (2.0); labor audit critical for U.S. retail"</f>
        <v>MONITOR
Weakest OTD (3.0) and BCP (2.0); labor audit critical for U.S. retail</v>
      </c>
      <c r="E22" s="110" t="str">
        <f>IF(E21&gt;=3.8,"ON TRACK",IF(E21&gt;=3.3,"MONITOR","ACTION REQUIRED"))&amp;CHAR(10)&amp;"Best performer — strong across all dimensions"</f>
        <v>ON TRACK
Best performer — strong across all dimensions</v>
      </c>
      <c r="F22" s="111"/>
      <c r="G22" s="111"/>
    </row>
    <row r="23" spans="1:7" ht="14.25" customHeight="1" x14ac:dyDescent="0.25"/>
    <row r="24" spans="1:7" ht="25.5" customHeight="1" x14ac:dyDescent="0.2">
      <c r="A24" s="202" t="s">
        <v>787</v>
      </c>
      <c r="B24" s="202"/>
      <c r="C24" s="202"/>
      <c r="D24" s="202"/>
      <c r="E24" s="202"/>
      <c r="F24" s="202"/>
      <c r="G24" s="202"/>
    </row>
    <row r="25" spans="1:7" ht="27.75" customHeight="1" x14ac:dyDescent="0.2">
      <c r="A25" s="40" t="s">
        <v>788</v>
      </c>
      <c r="B25" s="40" t="s">
        <v>789</v>
      </c>
      <c r="C25" s="40" t="s">
        <v>790</v>
      </c>
      <c r="D25" s="40" t="s">
        <v>791</v>
      </c>
      <c r="E25" s="40" t="s">
        <v>792</v>
      </c>
      <c r="F25" s="40" t="s">
        <v>793</v>
      </c>
      <c r="G25" s="40" t="s">
        <v>794</v>
      </c>
    </row>
    <row r="26" spans="1:7" ht="54.75" customHeight="1" x14ac:dyDescent="0.2">
      <c r="A26" s="112" t="s">
        <v>795</v>
      </c>
      <c r="B26" s="74" t="s">
        <v>796</v>
      </c>
      <c r="C26" s="74" t="s">
        <v>797</v>
      </c>
      <c r="D26" s="74" t="s">
        <v>798</v>
      </c>
      <c r="E26" s="74" t="s">
        <v>799</v>
      </c>
      <c r="F26" s="74" t="s">
        <v>800</v>
      </c>
      <c r="G26" s="74" t="s">
        <v>801</v>
      </c>
    </row>
    <row r="27" spans="1:7" ht="54.75" customHeight="1" x14ac:dyDescent="0.2">
      <c r="A27" s="112" t="s">
        <v>802</v>
      </c>
      <c r="B27" s="74" t="s">
        <v>803</v>
      </c>
      <c r="C27" s="74" t="s">
        <v>804</v>
      </c>
      <c r="D27" s="74" t="s">
        <v>805</v>
      </c>
      <c r="E27" s="74" t="s">
        <v>799</v>
      </c>
      <c r="F27" s="74" t="s">
        <v>806</v>
      </c>
      <c r="G27" s="74" t="s">
        <v>807</v>
      </c>
    </row>
    <row r="28" spans="1:7" ht="54.75" customHeight="1" x14ac:dyDescent="0.2">
      <c r="A28" s="112" t="s">
        <v>808</v>
      </c>
      <c r="B28" s="74" t="s">
        <v>803</v>
      </c>
      <c r="C28" s="74" t="s">
        <v>809</v>
      </c>
      <c r="D28" s="74" t="s">
        <v>810</v>
      </c>
      <c r="E28" s="74" t="s">
        <v>799</v>
      </c>
      <c r="F28" s="74" t="s">
        <v>800</v>
      </c>
      <c r="G28" s="74" t="s">
        <v>811</v>
      </c>
    </row>
    <row r="29" spans="1:7" ht="54.75" customHeight="1" x14ac:dyDescent="0.2">
      <c r="A29" s="112" t="s">
        <v>812</v>
      </c>
      <c r="B29" s="74" t="s">
        <v>813</v>
      </c>
      <c r="C29" s="74" t="s">
        <v>814</v>
      </c>
      <c r="D29" s="74" t="s">
        <v>815</v>
      </c>
      <c r="E29" s="74" t="s">
        <v>816</v>
      </c>
      <c r="F29" s="74" t="s">
        <v>817</v>
      </c>
      <c r="G29" s="74" t="s">
        <v>818</v>
      </c>
    </row>
    <row r="30" spans="1:7" ht="54.75" customHeight="1" x14ac:dyDescent="0.2">
      <c r="A30" s="10" t="s">
        <v>40</v>
      </c>
      <c r="B30" s="10"/>
      <c r="C30" s="10"/>
      <c r="D30" s="10"/>
      <c r="E30" s="10"/>
      <c r="F30" s="10"/>
      <c r="G30" s="10"/>
    </row>
    <row r="31" spans="1:7" ht="14.25" customHeight="1" x14ac:dyDescent="0.25"/>
    <row r="32" spans="1:7" ht="15" customHeight="1" x14ac:dyDescent="0.25">
      <c r="A32" s="113" t="s">
        <v>650</v>
      </c>
    </row>
    <row r="33" spans="1:5" ht="30" customHeight="1" x14ac:dyDescent="0.25">
      <c r="A33" s="114" t="s">
        <v>651</v>
      </c>
      <c r="B33" s="115" t="s">
        <v>652</v>
      </c>
      <c r="C33" s="116" t="s">
        <v>653</v>
      </c>
      <c r="D33" s="117" t="s">
        <v>654</v>
      </c>
      <c r="E33" s="118" t="s">
        <v>655</v>
      </c>
    </row>
  </sheetData>
  <mergeCells count="9">
    <mergeCell ref="A13:G13"/>
    <mergeCell ref="A16:G16"/>
    <mergeCell ref="A24:G24"/>
    <mergeCell ref="A30:G30"/>
    <mergeCell ref="A1:G1"/>
    <mergeCell ref="A2:G2"/>
    <mergeCell ref="A3:G3"/>
    <mergeCell ref="A6:G6"/>
    <mergeCell ref="A10:G10"/>
  </mergeCells>
  <dataValidations count="2">
    <dataValidation type="list" allowBlank="1" showInputMessage="1" showErrorMessage="1" errorTitle="Score must be 1–5" error="Enter a score from 1 to 5 (half-points allowed).  5 = excellent, 1 = critical failure.  Use the drop-down arrow to pick." promptTitle="Supplier score (1–5)" prompt="Pick from the list: 1 to 5 in half-point steps." sqref="B7:F9 B11:F12 B14:F15 B17:F20" xr:uid="{00000000-0002-0000-0800-000000000000}">
      <formula1>"1,1.5,2,2.5,3,3.5,4,4.5,5"</formula1>
      <formula2>0</formula2>
    </dataValidation>
    <dataValidation type="list" allowBlank="1" showInputMessage="1" showErrorMessage="1" errorTitle="Rating" error="Pick from the list: ON TRACK, MONITOR, ACTION REQ" promptTitle="Rating" prompt="Overall supplier rating." sqref="B26:B29" xr:uid="{00000000-0002-0000-0800-000001000000}">
      <formula1>"ON TRACK,MONITOR,ACTION REQ"</formula1>
      <formula2>0</formula2>
    </dataValidation>
  </dataValidations>
  <pageMargins left="0.5" right="0.5" top="0.6" bottom="0.6"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HOW TO USE</vt:lpstr>
      <vt:lpstr>GLOSSARY</vt:lpstr>
      <vt:lpstr>MODEL GUIDELINES &amp; BACKGROUND</vt:lpstr>
      <vt:lpstr>INDUSTRY FIT &amp; VERTICALS</vt:lpstr>
      <vt:lpstr>START HERE</vt:lpstr>
      <vt:lpstr>MODEL MAP</vt:lpstr>
      <vt:lpstr>INPUTS</vt:lpstr>
      <vt:lpstr>KPIs</vt:lpstr>
      <vt:lpstr>SUPPLIER SCORECARD</vt:lpstr>
      <vt:lpstr>SCOR PROCESSES</vt:lpstr>
      <vt:lpstr>GOVERNANCE</vt:lpstr>
      <vt:lpstr>RISKS &amp; IMPROVEMENTS</vt:lpstr>
      <vt:lpstr>DASHBOARD</vt:lpstr>
      <vt:lpstr>DASHBOARD!Print_Area</vt:lpstr>
      <vt:lpstr>GOVERNANCE!Print_Area</vt:lpstr>
      <vt:lpstr>'HOW TO USE'!Print_Area</vt:lpstr>
      <vt:lpstr>'INDUSTRY FIT &amp; VERTICALS'!Print_Area</vt:lpstr>
      <vt:lpstr>INPUTS!Print_Area</vt:lpstr>
      <vt:lpstr>KPIs!Print_Area</vt:lpstr>
      <vt:lpstr>'MODEL GUIDELINES &amp; BACKGROUND'!Print_Area</vt:lpstr>
      <vt:lpstr>'RISKS &amp; IMPROVEMENTS'!Print_Area</vt:lpstr>
      <vt:lpstr>'SCOR PROCESSES'!Print_Area</vt:lpstr>
      <vt:lpstr>'START HERE'!Print_Area</vt:lpstr>
      <vt:lpstr>'SUPPLIER SCORECARD'!Print_Area</vt:lpstr>
      <vt:lpstr>DASHBOARD!Print_Titles</vt:lpstr>
      <vt:lpstr>GOVERNANCE!Print_Titles</vt:lpstr>
      <vt:lpstr>'HOW TO USE'!Print_Titles</vt:lpstr>
      <vt:lpstr>'INDUSTRY FIT &amp; VERTICALS'!Print_Titles</vt:lpstr>
      <vt:lpstr>INPUTS!Print_Titles</vt:lpstr>
      <vt:lpstr>KPIs!Print_Titles</vt:lpstr>
      <vt:lpstr>'MODEL GUIDELINES &amp; BACKGROUND'!Print_Titles</vt:lpstr>
      <vt:lpstr>'RISKS &amp; IMPROVEMENTS'!Print_Titles</vt:lpstr>
      <vt:lpstr>'SCOR PROCESSES'!Print_Titles</vt:lpstr>
      <vt:lpstr>'START HERE'!Print_Titles</vt:lpstr>
      <vt:lpstr>'SUPPLIER SCORECARD'!Print_Titles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Eric McNiff</cp:lastModifiedBy>
  <cp:revision>0</cp:revision>
  <dcterms:created xsi:type="dcterms:W3CDTF">2026-06-19T13:35:57Z</dcterms:created>
  <dcterms:modified xsi:type="dcterms:W3CDTF">2026-07-02T19:47:23Z</dcterms:modified>
  <dc:language>en-US</dc:language>
</cp:coreProperties>
</file>